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Arkusz1" sheetId="1" r:id="rId1"/>
  </sheets>
  <definedNames>
    <definedName name="_xlnm.Print_Area" localSheetId="0">'Arkusz1'!$A$1:$J$1208</definedName>
    <definedName name="Excel_BuiltIn_Print_Area_11">'Arkusz1'!$A$1:$J$1209</definedName>
    <definedName name="Excel_BuiltIn_Print_Area_1_1">'Arkusz1'!$A$1:$J$630</definedName>
    <definedName name="Excel_BuiltIn_Print_Area_1_1_1">'Arkusz1'!$A$1:$J$455</definedName>
    <definedName name="Excel_BuiltIn_Print_Area_1_1_11">'Arkusz1'!$A$1:$J$477</definedName>
    <definedName name="Excel_BuiltIn_Print_Area_1_1_1_1">'Arkusz1'!$A$1:$J$455</definedName>
    <definedName name="Excel_BuiltIn_Print_Area_1_1_1_1_1">'Arkusz1'!$A$1:$J$455</definedName>
    <definedName name="Excel_BuiltIn_Print_Area_1_1_1_1_11">'Arkusz1'!$A$1:$J$455</definedName>
    <definedName name="Excel_BuiltIn_Print_Area_1_1_1_1_1_1">'Arkusz1'!$A$1:$J$455</definedName>
    <definedName name="Excel_BuiltIn_Print_Area_1_1_1_1_1_11">'Arkusz1'!$A$1:$J$455</definedName>
    <definedName name="Excel_BuiltIn_Print_Area_1_1_1_1_1_1_1">'Arkusz1'!$A$1:$J$455</definedName>
    <definedName name="Excel_BuiltIn_Print_Area_1_1_1_1_1_1_11">'Arkusz1'!$A$1:$J$455</definedName>
    <definedName name="Excel_BuiltIn_Print_Area_1_1_1_1_1_1_1_1">'Arkusz1'!$A$1:$J$455</definedName>
    <definedName name="Excel_BuiltIn_Print_Area_1_1_1_1_1_1_1_1_1">'Arkusz1'!$A$1:$J$455</definedName>
    <definedName name="Excel_BuiltIn_Print_Area_1_1_1_1_1_1_1_1_11">'Arkusz1'!$A$1:$J$455</definedName>
    <definedName name="Excel_BuiltIn_Print_Area_1_1_1_1_1_1_1_1_1_1">'Arkusz1'!$A$1:$J$455</definedName>
    <definedName name="Excel_BuiltIn_Print_Area_1_1_1_1_1_1_1_1_1_1_1">'Arkusz1'!$A$1:$I$455</definedName>
    <definedName name="Excel_BuiltIn_Print_Area_1_1_1_1_1_1_1_1_1_1_1_1">'Arkusz1'!$A$1:$I$455</definedName>
    <definedName name="Excel_BuiltIn_Print_Area_1_1_1_1_1_1_1_1_1_1_1_1_1">'Arkusz1'!$A$1:$I$455</definedName>
    <definedName name="Excel_BuiltIn_Print_Area_1_1_1_1_1_1_1_1_1_1_1_1_11">'Arkusz1'!$A$1:$I$455</definedName>
    <definedName name="Excel_BuiltIn_Print_Area_1_1_1_1_1_1_1_1_1_1_1_1_1_1">'Arkusz1'!$A$1:$J$455</definedName>
  </definedNames>
  <calcPr fullCalcOnLoad="1"/>
</workbook>
</file>

<file path=xl/sharedStrings.xml><?xml version="1.0" encoding="utf-8"?>
<sst xmlns="http://schemas.openxmlformats.org/spreadsheetml/2006/main" count="605" uniqueCount="164">
  <si>
    <t>RYS. Nr K1</t>
  </si>
  <si>
    <t>Ławy fundamentowe</t>
  </si>
  <si>
    <t>Długość</t>
  </si>
  <si>
    <t>Ilość</t>
  </si>
  <si>
    <t>STAL A-0</t>
  </si>
  <si>
    <t>STAL A-IIIN</t>
  </si>
  <si>
    <t>Nr pręta</t>
  </si>
  <si>
    <t>[m]</t>
  </si>
  <si>
    <t>[szt.]</t>
  </si>
  <si>
    <t>Ø6-0,222 [kg/m]</t>
  </si>
  <si>
    <t>Ø12-0,888 [kg/m]</t>
  </si>
  <si>
    <t>Log=595,75</t>
  </si>
  <si>
    <t>RAZEM DŁUGOŚĆ [m]</t>
  </si>
  <si>
    <t>CIĘŻAR [kg]</t>
  </si>
  <si>
    <t>CIĘŻAR OGÓŁEM [kg]</t>
  </si>
  <si>
    <t>RYS. Nr K2</t>
  </si>
  <si>
    <t>Stopy St-1 – szt.9</t>
  </si>
  <si>
    <t>Ø16-1,58 [kg/m]</t>
  </si>
  <si>
    <t>CIĘŻAR- 1 STOPA[kg]</t>
  </si>
  <si>
    <t>CIĘŻAR- 14 STÓP [kg]</t>
  </si>
  <si>
    <t>RYS. Nr K3</t>
  </si>
  <si>
    <t>Parter –  żebra, wylewki, wieńce, nadproża</t>
  </si>
  <si>
    <t xml:space="preserve"> </t>
  </si>
  <si>
    <t>Żebra Z-1</t>
  </si>
  <si>
    <t>Log=276,60m</t>
  </si>
  <si>
    <t>Żebro Z-2</t>
  </si>
  <si>
    <t>Log=41,45m</t>
  </si>
  <si>
    <t>Wylewki Ws</t>
  </si>
  <si>
    <t>Log=840,70m</t>
  </si>
  <si>
    <t>Log=560,45m</t>
  </si>
  <si>
    <t>Wieniec W1</t>
  </si>
  <si>
    <t>Log=238,40m</t>
  </si>
  <si>
    <t>Wieniec W2</t>
  </si>
  <si>
    <t>Log=163,05m</t>
  </si>
  <si>
    <t>Wieniec W3</t>
  </si>
  <si>
    <t>Log=133,65m</t>
  </si>
  <si>
    <t>Nadproża żelbetowe</t>
  </si>
  <si>
    <t>Log=26,20m</t>
  </si>
  <si>
    <t>RYS. Nr K4</t>
  </si>
  <si>
    <t>Piętro –  żebra, wylewki, wieńce</t>
  </si>
  <si>
    <t>Log=237,60m</t>
  </si>
  <si>
    <t>Log=15,00m</t>
  </si>
  <si>
    <t>Log=516,20m</t>
  </si>
  <si>
    <t>Log=345,70m</t>
  </si>
  <si>
    <t>Log=130,60m</t>
  </si>
  <si>
    <t>Log=131,80m</t>
  </si>
  <si>
    <t>Log=57,60m</t>
  </si>
  <si>
    <t>RYS. Nr K5</t>
  </si>
  <si>
    <t>Rama żelbetowa szt.2</t>
  </si>
  <si>
    <t>Ø8-0,395 [kg/m]</t>
  </si>
  <si>
    <t>CIĘŻAR- 1 RAMA [kg]</t>
  </si>
  <si>
    <t>CIĘŻAR- 2 RAMY [kg]</t>
  </si>
  <si>
    <t>RYS. Nr K6</t>
  </si>
  <si>
    <t>Rama żelbetowa szt.1</t>
  </si>
  <si>
    <t>RYS. Nr K7</t>
  </si>
  <si>
    <t>RYS. Nr K8</t>
  </si>
  <si>
    <t>RYS. Nr K9</t>
  </si>
  <si>
    <t>RYS. Nr K10</t>
  </si>
  <si>
    <t>Podciągi żelbetowe</t>
  </si>
  <si>
    <t>Podciąg Pz-7 szt.2</t>
  </si>
  <si>
    <t>Podciąg Pz-8 szt.4</t>
  </si>
  <si>
    <t>RYS. Nr K11</t>
  </si>
  <si>
    <t>Podciąg Pz-9 szt.1</t>
  </si>
  <si>
    <t>Podciąg Pz-10 szt.1</t>
  </si>
  <si>
    <t>RYS. Nr K11*</t>
  </si>
  <si>
    <t>Podciąg Pz-11 szt.1</t>
  </si>
  <si>
    <t>Podciąg Pz-12 szt.1</t>
  </si>
  <si>
    <t>RYS. Nr K12</t>
  </si>
  <si>
    <t>RYS. Nr K13</t>
  </si>
  <si>
    <t>RYS. Nr K14</t>
  </si>
  <si>
    <t>Nadproże żelbetowe</t>
  </si>
  <si>
    <t>RYS. Nr K16</t>
  </si>
  <si>
    <t>Wylewka świetlika szt. 8</t>
  </si>
  <si>
    <t>CIĘŻAR- 1 WYLEKI [kg]</t>
  </si>
  <si>
    <t>CIĘŻAR- 8 WYLEWEK [kg]</t>
  </si>
  <si>
    <t>RYS. Nr K17</t>
  </si>
  <si>
    <t>Bieg schodowy Bs-1 szt.2</t>
  </si>
  <si>
    <t>STAL A-III</t>
  </si>
  <si>
    <t>CIĘŻAR- 1 BIEG [kg]</t>
  </si>
  <si>
    <t>CIĘŻAR- 2 BIEGI [kg]</t>
  </si>
  <si>
    <t>RYS. Nr K18</t>
  </si>
  <si>
    <t>Bieg schodowy Bs-2 szt.2</t>
  </si>
  <si>
    <t>RYS. Nr K19</t>
  </si>
  <si>
    <t>Rampa (duża)</t>
  </si>
  <si>
    <t>Szerokość</t>
  </si>
  <si>
    <t>Grubość</t>
  </si>
  <si>
    <t>Ciężar [kg]</t>
  </si>
  <si>
    <t>Gatunek</t>
  </si>
  <si>
    <t>Poz.</t>
  </si>
  <si>
    <t>Sztuk</t>
  </si>
  <si>
    <t>Profil, blacha</t>
  </si>
  <si>
    <t>[mm]</t>
  </si>
  <si>
    <t>jednostk.</t>
  </si>
  <si>
    <t>1 szt.</t>
  </si>
  <si>
    <t>Ogółem</t>
  </si>
  <si>
    <t>materiału</t>
  </si>
  <si>
    <t>Ps-1 40/40/3</t>
  </si>
  <si>
    <t>----</t>
  </si>
  <si>
    <t>S 235 JR</t>
  </si>
  <si>
    <t>Ps-2 40/40/3</t>
  </si>
  <si>
    <t>Ps-3 40/40/3</t>
  </si>
  <si>
    <t>Ps-4 40/40/3</t>
  </si>
  <si>
    <t>Ps-5 40/40/3</t>
  </si>
  <si>
    <t>Ps-6 40/40/3</t>
  </si>
  <si>
    <t>Ps-7 40/40/3</t>
  </si>
  <si>
    <t>Ps-8 40/40/3</t>
  </si>
  <si>
    <t>Ps-9 40/40/3</t>
  </si>
  <si>
    <t>Ps-10 40/40/3</t>
  </si>
  <si>
    <t>Ps-11 40/40/3</t>
  </si>
  <si>
    <t>Ps-12 40/40/3</t>
  </si>
  <si>
    <t>Sł-3 40/40/3</t>
  </si>
  <si>
    <t>Sł-4 40/40/3</t>
  </si>
  <si>
    <t>Sł-5 40/40/3</t>
  </si>
  <si>
    <t>Blacha B1</t>
  </si>
  <si>
    <t>Blacha B2</t>
  </si>
  <si>
    <t>Razem</t>
  </si>
  <si>
    <t>Dod.1.8% na spoiny</t>
  </si>
  <si>
    <t>Ciężar Ogółem</t>
  </si>
  <si>
    <t>RYS. Nr K20</t>
  </si>
  <si>
    <t>Rampa (mała)</t>
  </si>
  <si>
    <t>Ps-13 40/40/3</t>
  </si>
  <si>
    <t>Ps-14 40/40/3</t>
  </si>
  <si>
    <t>Ps-15 40/40/3</t>
  </si>
  <si>
    <t>Ps-16 40/40/3</t>
  </si>
  <si>
    <t>Ps-17 40/40/3</t>
  </si>
  <si>
    <t>Ps-18 40/40/3</t>
  </si>
  <si>
    <t>Ps-19 40/40/3</t>
  </si>
  <si>
    <t>Ps-20 40/40/3</t>
  </si>
  <si>
    <t>Ps-21 40/40/3</t>
  </si>
  <si>
    <t>Ps-22 40/40/3</t>
  </si>
  <si>
    <t>Ps-23 40/40/3</t>
  </si>
  <si>
    <t>Sł-6 40/40/3</t>
  </si>
  <si>
    <t>Sł-7 40/40/3</t>
  </si>
  <si>
    <t>Sł-8 40/40/3</t>
  </si>
  <si>
    <t>RYS. Nr K21</t>
  </si>
  <si>
    <t>Rygle i Słupy ramp</t>
  </si>
  <si>
    <t>Rygiel Rg-1 2xC180</t>
  </si>
  <si>
    <t>Rygiel Rg-2 2xC180</t>
  </si>
  <si>
    <t>Rygiel Rg-3 2xC180</t>
  </si>
  <si>
    <t>Sł-1 120/120/6</t>
  </si>
  <si>
    <t>Sł-2 120/120/6</t>
  </si>
  <si>
    <t>RYS. Nr K22</t>
  </si>
  <si>
    <t>Elementy łączenia ramp</t>
  </si>
  <si>
    <t>Blacha B3</t>
  </si>
  <si>
    <t>Blacha B4</t>
  </si>
  <si>
    <t>Blacha B5</t>
  </si>
  <si>
    <t>Blacha B6</t>
  </si>
  <si>
    <t>Blacha B7</t>
  </si>
  <si>
    <t>Blacha B8</t>
  </si>
  <si>
    <t>Blacha B9</t>
  </si>
  <si>
    <t>Blacha B10</t>
  </si>
  <si>
    <t>Stężenie St-1 C180</t>
  </si>
  <si>
    <t>RYS. Nr K23</t>
  </si>
  <si>
    <t>Płatwie zetowe</t>
  </si>
  <si>
    <t>Ciężar</t>
  </si>
  <si>
    <t>Ogółem [kg]</t>
  </si>
  <si>
    <t>PL-1  Z240</t>
  </si>
  <si>
    <t>-----</t>
  </si>
  <si>
    <t>PL-2  Z240</t>
  </si>
  <si>
    <t>PL-3  Z240</t>
  </si>
  <si>
    <t>PL-4  Z240</t>
  </si>
  <si>
    <t>Blacha Bl-1</t>
  </si>
  <si>
    <t>Blacha Bl-2</t>
  </si>
  <si>
    <t xml:space="preserve">Ogółem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</si>
</sst>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.95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4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164" fontId="23" fillId="0" borderId="10" xfId="0" applyFont="1" applyBorder="1" applyAlignment="1">
      <alignment/>
    </xf>
    <xf numFmtId="164" fontId="23" fillId="0" borderId="11" xfId="0" applyFont="1" applyBorder="1" applyAlignment="1">
      <alignment/>
    </xf>
    <xf numFmtId="164" fontId="22" fillId="0" borderId="11" xfId="0" applyNumberFormat="1" applyFont="1" applyFill="1" applyBorder="1" applyAlignment="1">
      <alignment/>
    </xf>
    <xf numFmtId="164" fontId="22" fillId="0" borderId="12" xfId="0" applyNumberFormat="1" applyFont="1" applyFill="1" applyBorder="1" applyAlignment="1">
      <alignment/>
    </xf>
    <xf numFmtId="164" fontId="23" fillId="0" borderId="13" xfId="0" applyFont="1" applyBorder="1" applyAlignment="1">
      <alignment/>
    </xf>
    <xf numFmtId="164" fontId="23" fillId="0" borderId="14" xfId="0" applyFont="1" applyBorder="1" applyAlignment="1">
      <alignment/>
    </xf>
    <xf numFmtId="164" fontId="24" fillId="0" borderId="14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>
      <alignment horizontal="left"/>
    </xf>
    <xf numFmtId="164" fontId="23" fillId="0" borderId="10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 horizontal="center"/>
    </xf>
    <xf numFmtId="164" fontId="23" fillId="0" borderId="11" xfId="0" applyFont="1" applyBorder="1" applyAlignment="1">
      <alignment horizontal="center"/>
    </xf>
    <xf numFmtId="165" fontId="23" fillId="0" borderId="12" xfId="0" applyNumberFormat="1" applyFont="1" applyBorder="1" applyAlignment="1">
      <alignment horizontal="center"/>
    </xf>
    <xf numFmtId="164" fontId="23" fillId="0" borderId="16" xfId="0" applyFont="1" applyBorder="1" applyAlignment="1">
      <alignment horizontal="center"/>
    </xf>
    <xf numFmtId="165" fontId="23" fillId="0" borderId="17" xfId="0" applyNumberFormat="1" applyFont="1" applyBorder="1" applyAlignment="1">
      <alignment horizontal="center"/>
    </xf>
    <xf numFmtId="164" fontId="23" fillId="0" borderId="17" xfId="0" applyFont="1" applyBorder="1" applyAlignment="1">
      <alignment horizontal="center"/>
    </xf>
    <xf numFmtId="165" fontId="23" fillId="0" borderId="18" xfId="0" applyNumberFormat="1" applyFont="1" applyBorder="1" applyAlignment="1">
      <alignment horizontal="center"/>
    </xf>
    <xf numFmtId="164" fontId="23" fillId="0" borderId="19" xfId="0" applyFont="1" applyBorder="1" applyAlignment="1">
      <alignment/>
    </xf>
    <xf numFmtId="164" fontId="23" fillId="0" borderId="20" xfId="0" applyFont="1" applyBorder="1" applyAlignment="1">
      <alignment/>
    </xf>
    <xf numFmtId="165" fontId="23" fillId="0" borderId="20" xfId="0" applyNumberFormat="1" applyFont="1" applyBorder="1" applyAlignment="1">
      <alignment horizontal="center"/>
    </xf>
    <xf numFmtId="165" fontId="23" fillId="0" borderId="21" xfId="0" applyNumberFormat="1" applyFont="1" applyBorder="1" applyAlignment="1">
      <alignment horizontal="center"/>
    </xf>
    <xf numFmtId="164" fontId="23" fillId="0" borderId="22" xfId="0" applyFont="1" applyBorder="1" applyAlignment="1">
      <alignment/>
    </xf>
    <xf numFmtId="164" fontId="23" fillId="0" borderId="23" xfId="0" applyFont="1" applyBorder="1" applyAlignment="1">
      <alignment/>
    </xf>
    <xf numFmtId="164" fontId="23" fillId="0" borderId="23" xfId="0" applyFont="1" applyBorder="1" applyAlignment="1">
      <alignment horizontal="center"/>
    </xf>
    <xf numFmtId="165" fontId="23" fillId="0" borderId="23" xfId="0" applyNumberFormat="1" applyFont="1" applyBorder="1" applyAlignment="1">
      <alignment horizontal="center"/>
    </xf>
    <xf numFmtId="165" fontId="25" fillId="0" borderId="24" xfId="0" applyNumberFormat="1" applyFont="1" applyBorder="1" applyAlignment="1">
      <alignment horizontal="center"/>
    </xf>
    <xf numFmtId="164" fontId="24" fillId="0" borderId="25" xfId="0" applyNumberFormat="1" applyFont="1" applyFill="1" applyBorder="1" applyAlignment="1">
      <alignment horizontal="left"/>
    </xf>
    <xf numFmtId="164" fontId="23" fillId="0" borderId="26" xfId="0" applyNumberFormat="1" applyFont="1" applyBorder="1" applyAlignment="1">
      <alignment horizontal="center"/>
    </xf>
    <xf numFmtId="165" fontId="23" fillId="0" borderId="27" xfId="0" applyNumberFormat="1" applyFont="1" applyBorder="1" applyAlignment="1">
      <alignment horizontal="center"/>
    </xf>
    <xf numFmtId="164" fontId="23" fillId="0" borderId="27" xfId="0" applyFont="1" applyBorder="1" applyAlignment="1">
      <alignment horizontal="center"/>
    </xf>
    <xf numFmtId="165" fontId="23" fillId="0" borderId="27" xfId="0" applyNumberFormat="1" applyFont="1" applyBorder="1" applyAlignment="1">
      <alignment horizontal="center"/>
    </xf>
    <xf numFmtId="165" fontId="23" fillId="0" borderId="28" xfId="0" applyNumberFormat="1" applyFont="1" applyBorder="1" applyAlignment="1">
      <alignment horizontal="center"/>
    </xf>
    <xf numFmtId="164" fontId="23" fillId="0" borderId="10" xfId="0" applyFont="1" applyBorder="1" applyAlignment="1">
      <alignment/>
    </xf>
    <xf numFmtId="164" fontId="23" fillId="0" borderId="11" xfId="0" applyFont="1" applyBorder="1" applyAlignment="1">
      <alignment/>
    </xf>
    <xf numFmtId="165" fontId="23" fillId="0" borderId="29" xfId="0" applyNumberFormat="1" applyFont="1" applyBorder="1" applyAlignment="1">
      <alignment horizontal="center"/>
    </xf>
    <xf numFmtId="164" fontId="23" fillId="0" borderId="30" xfId="0" applyFont="1" applyBorder="1" applyAlignment="1">
      <alignment/>
    </xf>
    <xf numFmtId="164" fontId="23" fillId="0" borderId="31" xfId="0" applyFont="1" applyBorder="1" applyAlignment="1">
      <alignment/>
    </xf>
    <xf numFmtId="165" fontId="23" fillId="0" borderId="31" xfId="0" applyNumberFormat="1" applyFont="1" applyBorder="1" applyAlignment="1">
      <alignment horizontal="center"/>
    </xf>
    <xf numFmtId="165" fontId="23" fillId="0" borderId="32" xfId="0" applyNumberFormat="1" applyFont="1" applyBorder="1" applyAlignment="1">
      <alignment horizontal="center"/>
    </xf>
    <xf numFmtId="164" fontId="23" fillId="0" borderId="33" xfId="0" applyFont="1" applyBorder="1" applyAlignment="1">
      <alignment/>
    </xf>
    <xf numFmtId="164" fontId="23" fillId="0" borderId="20" xfId="0" applyFont="1" applyBorder="1" applyAlignment="1">
      <alignment/>
    </xf>
    <xf numFmtId="164" fontId="23" fillId="0" borderId="20" xfId="0" applyFont="1" applyBorder="1" applyAlignment="1">
      <alignment horizontal="center"/>
    </xf>
    <xf numFmtId="165" fontId="23" fillId="0" borderId="20" xfId="0" applyNumberFormat="1" applyFont="1" applyBorder="1" applyAlignment="1">
      <alignment horizontal="center"/>
    </xf>
    <xf numFmtId="165" fontId="23" fillId="0" borderId="20" xfId="0" applyNumberFormat="1" applyFont="1" applyBorder="1" applyAlignment="1">
      <alignment horizontal="center"/>
    </xf>
    <xf numFmtId="165" fontId="23" fillId="0" borderId="34" xfId="0" applyNumberFormat="1" applyFont="1" applyBorder="1" applyAlignment="1">
      <alignment horizontal="center"/>
    </xf>
    <xf numFmtId="165" fontId="25" fillId="0" borderId="20" xfId="0" applyNumberFormat="1" applyFont="1" applyBorder="1" applyAlignment="1">
      <alignment horizontal="center"/>
    </xf>
    <xf numFmtId="165" fontId="25" fillId="0" borderId="34" xfId="0" applyNumberFormat="1" applyFont="1" applyBorder="1" applyAlignment="1">
      <alignment horizontal="center"/>
    </xf>
    <xf numFmtId="164" fontId="19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164" fontId="23" fillId="0" borderId="11" xfId="0" applyFont="1" applyBorder="1" applyAlignment="1">
      <alignment/>
    </xf>
    <xf numFmtId="164" fontId="23" fillId="0" borderId="13" xfId="0" applyFont="1" applyBorder="1" applyAlignment="1">
      <alignment/>
    </xf>
    <xf numFmtId="164" fontId="23" fillId="0" borderId="14" xfId="0" applyFont="1" applyBorder="1" applyAlignment="1">
      <alignment/>
    </xf>
    <xf numFmtId="164" fontId="23" fillId="0" borderId="19" xfId="0" applyNumberFormat="1" applyFont="1" applyBorder="1" applyAlignment="1">
      <alignment horizontal="center"/>
    </xf>
    <xf numFmtId="165" fontId="23" fillId="0" borderId="35" xfId="0" applyNumberFormat="1" applyFont="1" applyBorder="1" applyAlignment="1">
      <alignment horizontal="center"/>
    </xf>
    <xf numFmtId="164" fontId="23" fillId="0" borderId="35" xfId="0" applyFont="1" applyBorder="1" applyAlignment="1">
      <alignment horizontal="center"/>
    </xf>
    <xf numFmtId="165" fontId="23" fillId="0" borderId="35" xfId="0" applyNumberFormat="1" applyFont="1" applyBorder="1" applyAlignment="1">
      <alignment horizontal="center" vertical="center"/>
    </xf>
    <xf numFmtId="165" fontId="23" fillId="0" borderId="34" xfId="0" applyNumberFormat="1" applyFont="1" applyBorder="1" applyAlignment="1">
      <alignment horizontal="center" vertical="center"/>
    </xf>
    <xf numFmtId="164" fontId="23" fillId="0" borderId="36" xfId="0" applyNumberFormat="1" applyFont="1" applyBorder="1" applyAlignment="1">
      <alignment horizontal="center"/>
    </xf>
    <xf numFmtId="165" fontId="23" fillId="0" borderId="37" xfId="0" applyNumberFormat="1" applyFont="1" applyBorder="1" applyAlignment="1">
      <alignment horizontal="center"/>
    </xf>
    <xf numFmtId="164" fontId="23" fillId="0" borderId="37" xfId="0" applyFont="1" applyBorder="1" applyAlignment="1">
      <alignment horizontal="center"/>
    </xf>
    <xf numFmtId="165" fontId="23" fillId="0" borderId="37" xfId="0" applyNumberFormat="1" applyFont="1" applyBorder="1" applyAlignment="1">
      <alignment horizontal="center" vertical="center"/>
    </xf>
    <xf numFmtId="165" fontId="23" fillId="0" borderId="38" xfId="0" applyNumberFormat="1" applyFont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/>
    </xf>
    <xf numFmtId="164" fontId="23" fillId="0" borderId="31" xfId="0" applyFont="1" applyBorder="1" applyAlignment="1">
      <alignment horizontal="center"/>
    </xf>
    <xf numFmtId="165" fontId="23" fillId="0" borderId="31" xfId="0" applyNumberFormat="1" applyFont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27" xfId="0" applyNumberFormat="1" applyFont="1" applyBorder="1" applyAlignment="1">
      <alignment horizontal="center" vertical="center"/>
    </xf>
    <xf numFmtId="165" fontId="23" fillId="0" borderId="40" xfId="0" applyNumberFormat="1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/>
    </xf>
    <xf numFmtId="165" fontId="23" fillId="0" borderId="17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164" fontId="23" fillId="0" borderId="31" xfId="0" applyFont="1" applyBorder="1" applyAlignment="1">
      <alignment/>
    </xf>
    <xf numFmtId="164" fontId="23" fillId="0" borderId="20" xfId="0" applyFont="1" applyBorder="1" applyAlignment="1">
      <alignment/>
    </xf>
    <xf numFmtId="165" fontId="23" fillId="0" borderId="20" xfId="0" applyNumberFormat="1" applyFont="1" applyBorder="1" applyAlignment="1">
      <alignment horizontal="center" vertical="center"/>
    </xf>
    <xf numFmtId="165" fontId="25" fillId="0" borderId="21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center" vertical="center"/>
    </xf>
    <xf numFmtId="164" fontId="22" fillId="0" borderId="29" xfId="0" applyNumberFormat="1" applyFont="1" applyFill="1" applyBorder="1" applyAlignment="1">
      <alignment/>
    </xf>
    <xf numFmtId="165" fontId="23" fillId="0" borderId="39" xfId="0" applyNumberFormat="1" applyFont="1" applyBorder="1" applyAlignment="1">
      <alignment horizontal="center"/>
    </xf>
    <xf numFmtId="165" fontId="25" fillId="0" borderId="21" xfId="0" applyNumberFormat="1" applyFont="1" applyBorder="1" applyAlignment="1">
      <alignment horizontal="center"/>
    </xf>
    <xf numFmtId="165" fontId="23" fillId="0" borderId="41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42" xfId="0" applyNumberFormat="1" applyFont="1" applyBorder="1" applyAlignment="1">
      <alignment horizontal="center"/>
    </xf>
    <xf numFmtId="165" fontId="22" fillId="0" borderId="41" xfId="0" applyNumberFormat="1" applyFont="1" applyFill="1" applyBorder="1" applyAlignment="1">
      <alignment horizontal="center"/>
    </xf>
    <xf numFmtId="165" fontId="23" fillId="0" borderId="40" xfId="0" applyNumberFormat="1" applyFont="1" applyBorder="1" applyAlignment="1">
      <alignment horizontal="center"/>
    </xf>
    <xf numFmtId="165" fontId="23" fillId="0" borderId="2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22" fillId="0" borderId="10" xfId="0" applyFont="1" applyFill="1" applyBorder="1" applyAlignment="1">
      <alignment/>
    </xf>
    <xf numFmtId="164" fontId="22" fillId="0" borderId="11" xfId="0" applyFont="1" applyFill="1" applyBorder="1" applyAlignment="1">
      <alignment/>
    </xf>
    <xf numFmtId="164" fontId="22" fillId="0" borderId="12" xfId="0" applyFont="1" applyFill="1" applyBorder="1" applyAlignment="1">
      <alignment/>
    </xf>
    <xf numFmtId="164" fontId="22" fillId="0" borderId="13" xfId="0" applyFont="1" applyFill="1" applyBorder="1" applyAlignment="1">
      <alignment/>
    </xf>
    <xf numFmtId="164" fontId="22" fillId="0" borderId="14" xfId="0" applyFont="1" applyFill="1" applyBorder="1" applyAlignment="1">
      <alignment/>
    </xf>
    <xf numFmtId="164" fontId="22" fillId="0" borderId="15" xfId="0" applyFont="1" applyFill="1" applyBorder="1" applyAlignment="1">
      <alignment/>
    </xf>
    <xf numFmtId="164" fontId="22" fillId="0" borderId="26" xfId="0" applyFont="1" applyFill="1" applyBorder="1" applyAlignment="1">
      <alignment horizontal="center"/>
    </xf>
    <xf numFmtId="164" fontId="22" fillId="0" borderId="27" xfId="0" applyFont="1" applyFill="1" applyBorder="1" applyAlignment="1">
      <alignment horizontal="center"/>
    </xf>
    <xf numFmtId="164" fontId="22" fillId="0" borderId="27" xfId="0" applyFont="1" applyFill="1" applyBorder="1" applyAlignment="1">
      <alignment/>
    </xf>
    <xf numFmtId="165" fontId="22" fillId="0" borderId="27" xfId="0" applyNumberFormat="1" applyFont="1" applyFill="1" applyBorder="1" applyAlignment="1">
      <alignment horizontal="center"/>
    </xf>
    <xf numFmtId="164" fontId="22" fillId="0" borderId="40" xfId="0" applyFont="1" applyFill="1" applyBorder="1" applyAlignment="1">
      <alignment/>
    </xf>
    <xf numFmtId="164" fontId="22" fillId="0" borderId="16" xfId="0" applyFont="1" applyFill="1" applyBorder="1" applyAlignment="1">
      <alignment horizontal="center"/>
    </xf>
    <xf numFmtId="164" fontId="22" fillId="0" borderId="17" xfId="0" applyFont="1" applyFill="1" applyBorder="1" applyAlignment="1">
      <alignment horizontal="center"/>
    </xf>
    <xf numFmtId="164" fontId="22" fillId="0" borderId="17" xfId="0" applyFont="1" applyFill="1" applyBorder="1" applyAlignment="1">
      <alignment/>
    </xf>
    <xf numFmtId="165" fontId="22" fillId="0" borderId="17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/>
    </xf>
    <xf numFmtId="164" fontId="22" fillId="0" borderId="13" xfId="0" applyFont="1" applyFill="1" applyBorder="1" applyAlignment="1">
      <alignment horizontal="center"/>
    </xf>
    <xf numFmtId="164" fontId="22" fillId="0" borderId="14" xfId="0" applyFont="1" applyFill="1" applyBorder="1" applyAlignment="1">
      <alignment horizontal="center"/>
    </xf>
    <xf numFmtId="164" fontId="22" fillId="0" borderId="23" xfId="0" applyFont="1" applyFill="1" applyBorder="1" applyAlignment="1">
      <alignment horizontal="center"/>
    </xf>
    <xf numFmtId="165" fontId="22" fillId="0" borderId="14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/>
    </xf>
    <xf numFmtId="165" fontId="22" fillId="0" borderId="12" xfId="0" applyNumberFormat="1" applyFont="1" applyFill="1" applyBorder="1" applyAlignment="1">
      <alignment horizontal="center"/>
    </xf>
    <xf numFmtId="164" fontId="22" fillId="0" borderId="30" xfId="0" applyFont="1" applyFill="1" applyBorder="1" applyAlignment="1">
      <alignment/>
    </xf>
    <xf numFmtId="165" fontId="22" fillId="0" borderId="31" xfId="0" applyNumberFormat="1" applyFont="1" applyFill="1" applyBorder="1" applyAlignment="1">
      <alignment/>
    </xf>
    <xf numFmtId="165" fontId="22" fillId="0" borderId="39" xfId="0" applyNumberFormat="1" applyFont="1" applyFill="1" applyBorder="1" applyAlignment="1">
      <alignment horizontal="center"/>
    </xf>
    <xf numFmtId="164" fontId="27" fillId="0" borderId="33" xfId="0" applyFont="1" applyFill="1" applyBorder="1" applyAlignment="1">
      <alignment/>
    </xf>
    <xf numFmtId="165" fontId="27" fillId="0" borderId="20" xfId="0" applyNumberFormat="1" applyFont="1" applyFill="1" applyBorder="1" applyAlignment="1">
      <alignment/>
    </xf>
    <xf numFmtId="165" fontId="27" fillId="0" borderId="21" xfId="0" applyNumberFormat="1" applyFont="1" applyFill="1" applyBorder="1" applyAlignment="1">
      <alignment horizontal="center"/>
    </xf>
    <xf numFmtId="164" fontId="22" fillId="0" borderId="43" xfId="0" applyFont="1" applyFill="1" applyBorder="1" applyAlignment="1">
      <alignment horizontal="center"/>
    </xf>
    <xf numFmtId="164" fontId="22" fillId="0" borderId="23" xfId="0" applyFont="1" applyFill="1" applyBorder="1" applyAlignment="1">
      <alignment/>
    </xf>
    <xf numFmtId="165" fontId="22" fillId="0" borderId="23" xfId="0" applyNumberFormat="1" applyFont="1" applyFill="1" applyBorder="1" applyAlignment="1">
      <alignment horizontal="center"/>
    </xf>
    <xf numFmtId="164" fontId="22" fillId="0" borderId="24" xfId="0" applyFont="1" applyFill="1" applyBorder="1" applyAlignment="1">
      <alignment/>
    </xf>
    <xf numFmtId="164" fontId="22" fillId="0" borderId="10" xfId="0" applyFont="1" applyFill="1" applyBorder="1" applyAlignment="1">
      <alignment/>
    </xf>
    <xf numFmtId="164" fontId="22" fillId="0" borderId="11" xfId="0" applyFont="1" applyFill="1" applyBorder="1" applyAlignment="1">
      <alignment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4" fontId="22" fillId="0" borderId="26" xfId="0" applyFont="1" applyFill="1" applyBorder="1" applyAlignment="1">
      <alignment/>
    </xf>
    <xf numFmtId="165" fontId="22" fillId="0" borderId="27" xfId="0" applyNumberFormat="1" applyFont="1" applyFill="1" applyBorder="1" applyAlignment="1">
      <alignment/>
    </xf>
    <xf numFmtId="165" fontId="22" fillId="0" borderId="40" xfId="0" applyNumberFormat="1" applyFont="1" applyFill="1" applyBorder="1" applyAlignment="1">
      <alignment/>
    </xf>
    <xf numFmtId="165" fontId="22" fillId="0" borderId="31" xfId="0" applyNumberFormat="1" applyFont="1" applyFill="1" applyBorder="1" applyAlignment="1">
      <alignment/>
    </xf>
    <xf numFmtId="165" fontId="22" fillId="0" borderId="39" xfId="0" applyNumberFormat="1" applyFont="1" applyFill="1" applyBorder="1" applyAlignment="1">
      <alignment/>
    </xf>
    <xf numFmtId="165" fontId="27" fillId="0" borderId="20" xfId="0" applyNumberFormat="1" applyFont="1" applyFill="1" applyBorder="1" applyAlignment="1">
      <alignment/>
    </xf>
    <xf numFmtId="165" fontId="27" fillId="0" borderId="21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5"/>
  <sheetViews>
    <sheetView tabSelected="1" zoomScale="80" zoomScaleNormal="80" workbookViewId="0" topLeftCell="A200">
      <selection activeCell="E225" sqref="E225"/>
    </sheetView>
  </sheetViews>
  <sheetFormatPr defaultColWidth="11.421875" defaultRowHeight="12.75"/>
  <cols>
    <col min="1" max="1" width="29.140625" style="0" customWidth="1"/>
    <col min="2" max="2" width="16.421875" style="0" customWidth="1"/>
    <col min="3" max="3" width="21.28125" style="0" customWidth="1"/>
    <col min="4" max="4" width="18.00390625" style="0" customWidth="1"/>
    <col min="5" max="5" width="17.7109375" style="0" customWidth="1"/>
    <col min="6" max="6" width="21.7109375" style="0" customWidth="1"/>
    <col min="7" max="8" width="18.421875" style="0" customWidth="1"/>
    <col min="9" max="9" width="13.57421875" style="0" customWidth="1"/>
    <col min="10" max="10" width="11.7109375" style="0" customWidth="1"/>
  </cols>
  <sheetData>
    <row r="1" ht="17.25">
      <c r="A1" s="1"/>
    </row>
    <row r="3" spans="1:5" ht="17.25">
      <c r="A3" s="2" t="s">
        <v>0</v>
      </c>
      <c r="B3" s="3"/>
      <c r="C3" s="4" t="s">
        <v>1</v>
      </c>
      <c r="D3" s="5"/>
      <c r="E3" s="3"/>
    </row>
    <row r="4" spans="1:5" ht="17.25">
      <c r="A4" s="6"/>
      <c r="B4" s="6"/>
      <c r="C4" s="6"/>
      <c r="D4" s="5"/>
      <c r="E4" s="6"/>
    </row>
    <row r="5" spans="1:5" ht="13.5">
      <c r="A5" s="7"/>
      <c r="B5" s="8" t="s">
        <v>2</v>
      </c>
      <c r="C5" s="8" t="s">
        <v>3</v>
      </c>
      <c r="D5" s="9" t="s">
        <v>4</v>
      </c>
      <c r="E5" s="10" t="s">
        <v>5</v>
      </c>
    </row>
    <row r="6" spans="1:5" ht="13.5">
      <c r="A6" s="11" t="s">
        <v>6</v>
      </c>
      <c r="B6" s="12" t="s">
        <v>7</v>
      </c>
      <c r="C6" s="12" t="s">
        <v>8</v>
      </c>
      <c r="D6" s="13" t="s">
        <v>9</v>
      </c>
      <c r="E6" s="14" t="s">
        <v>10</v>
      </c>
    </row>
    <row r="7" spans="1:5" ht="13.5">
      <c r="A7" s="15">
        <v>1</v>
      </c>
      <c r="B7" s="16" t="s">
        <v>11</v>
      </c>
      <c r="C7" s="17">
        <v>4</v>
      </c>
      <c r="D7" s="16"/>
      <c r="E7" s="18">
        <f>595.753*C7</f>
        <v>2383.012</v>
      </c>
    </row>
    <row r="8" spans="1:5" ht="13.5">
      <c r="A8" s="19">
        <v>2</v>
      </c>
      <c r="B8" s="20">
        <v>1.22</v>
      </c>
      <c r="C8" s="21">
        <v>1986</v>
      </c>
      <c r="D8" s="20">
        <f>B8*C8</f>
        <v>2422.92</v>
      </c>
      <c r="E8" s="22"/>
    </row>
    <row r="9" spans="1:5" ht="13.5">
      <c r="A9" s="23" t="s">
        <v>12</v>
      </c>
      <c r="B9" s="24"/>
      <c r="C9" s="24"/>
      <c r="D9" s="25">
        <f>SUM(D7:D8)</f>
        <v>2422.92</v>
      </c>
      <c r="E9" s="26">
        <f>SUM(E7:E8)</f>
        <v>2383.012</v>
      </c>
    </row>
    <row r="10" spans="1:5" ht="13.5">
      <c r="A10" s="23" t="s">
        <v>13</v>
      </c>
      <c r="B10" s="24"/>
      <c r="C10" s="24"/>
      <c r="D10" s="25">
        <f>D9*0.222</f>
        <v>537.88824</v>
      </c>
      <c r="E10" s="26">
        <f>E9*0.888</f>
        <v>2116.114656</v>
      </c>
    </row>
    <row r="11" spans="1:5" ht="13.5">
      <c r="A11" s="27" t="s">
        <v>14</v>
      </c>
      <c r="B11" s="28"/>
      <c r="C11" s="29"/>
      <c r="D11" s="30"/>
      <c r="E11" s="31">
        <f>SUM(D10:E10)</f>
        <v>2654.002896</v>
      </c>
    </row>
    <row r="14" spans="1:5" ht="17.25">
      <c r="A14" s="2" t="s">
        <v>15</v>
      </c>
      <c r="B14" s="3"/>
      <c r="C14" s="4" t="s">
        <v>16</v>
      </c>
      <c r="D14" s="5"/>
      <c r="E14" s="3"/>
    </row>
    <row r="15" spans="1:5" ht="12" customHeight="1">
      <c r="A15" s="6"/>
      <c r="B15" s="6"/>
      <c r="C15" s="6"/>
      <c r="D15" s="5"/>
      <c r="E15" s="6"/>
    </row>
    <row r="16" spans="1:6" ht="13.5">
      <c r="A16" s="7"/>
      <c r="B16" s="8" t="s">
        <v>2</v>
      </c>
      <c r="C16" s="8" t="s">
        <v>3</v>
      </c>
      <c r="D16" s="9" t="s">
        <v>4</v>
      </c>
      <c r="E16" s="9" t="s">
        <v>5</v>
      </c>
      <c r="F16" s="10" t="s">
        <v>5</v>
      </c>
    </row>
    <row r="17" spans="1:6" ht="13.5">
      <c r="A17" s="11" t="s">
        <v>6</v>
      </c>
      <c r="B17" s="12" t="s">
        <v>7</v>
      </c>
      <c r="C17" s="12" t="s">
        <v>8</v>
      </c>
      <c r="D17" s="13" t="s">
        <v>9</v>
      </c>
      <c r="E17" s="13" t="s">
        <v>10</v>
      </c>
      <c r="F17" s="32" t="s">
        <v>17</v>
      </c>
    </row>
    <row r="18" spans="1:6" ht="13.5">
      <c r="A18" s="33">
        <v>1</v>
      </c>
      <c r="B18" s="34">
        <v>1.56</v>
      </c>
      <c r="C18" s="35">
        <v>8</v>
      </c>
      <c r="D18" s="36"/>
      <c r="E18" s="34">
        <f>B18*C18</f>
        <v>12.48</v>
      </c>
      <c r="F18" s="37"/>
    </row>
    <row r="19" spans="1:6" ht="13.5">
      <c r="A19" s="33">
        <v>2</v>
      </c>
      <c r="B19" s="34">
        <v>1.16</v>
      </c>
      <c r="C19" s="35">
        <v>11</v>
      </c>
      <c r="D19" s="36"/>
      <c r="E19" s="34">
        <f>B19*C19</f>
        <v>12.76</v>
      </c>
      <c r="F19" s="37"/>
    </row>
    <row r="20" spans="1:6" ht="13.5">
      <c r="A20" s="33">
        <v>3</v>
      </c>
      <c r="B20" s="34">
        <v>1.45</v>
      </c>
      <c r="C20" s="35">
        <v>4</v>
      </c>
      <c r="D20" s="36"/>
      <c r="E20" s="34">
        <f>B20*C20</f>
        <v>5.8</v>
      </c>
      <c r="F20" s="37"/>
    </row>
    <row r="21" spans="1:6" ht="13.5">
      <c r="A21" s="33">
        <v>4</v>
      </c>
      <c r="B21" s="34">
        <v>1.45</v>
      </c>
      <c r="C21" s="35">
        <v>4</v>
      </c>
      <c r="D21" s="34"/>
      <c r="E21" s="34"/>
      <c r="F21" s="37">
        <f>B21*C21</f>
        <v>5.8</v>
      </c>
    </row>
    <row r="22" spans="1:6" ht="13.5">
      <c r="A22" s="33">
        <v>5</v>
      </c>
      <c r="B22" s="34">
        <v>0.88</v>
      </c>
      <c r="C22" s="35">
        <v>4</v>
      </c>
      <c r="D22" s="34">
        <f>B22*C22</f>
        <v>3.52</v>
      </c>
      <c r="E22" s="34"/>
      <c r="F22" s="37"/>
    </row>
    <row r="23" spans="1:6" ht="13.5">
      <c r="A23" s="38" t="s">
        <v>12</v>
      </c>
      <c r="B23" s="39"/>
      <c r="C23" s="39"/>
      <c r="D23" s="16">
        <f>SUM(D21:D22)</f>
        <v>3.52</v>
      </c>
      <c r="E23" s="16">
        <f>SUM(E18:E22)</f>
        <v>31.04</v>
      </c>
      <c r="F23" s="40">
        <f>SUM(F18:F22)</f>
        <v>5.8</v>
      </c>
    </row>
    <row r="24" spans="1:6" ht="13.5">
      <c r="A24" s="41" t="s">
        <v>13</v>
      </c>
      <c r="B24" s="42"/>
      <c r="C24" s="42"/>
      <c r="D24" s="43">
        <f>D23*0.222</f>
        <v>0.78144</v>
      </c>
      <c r="E24" s="43">
        <f>E23*0.888</f>
        <v>27.56352</v>
      </c>
      <c r="F24" s="44">
        <f>F23*1.58</f>
        <v>9.164</v>
      </c>
    </row>
    <row r="25" spans="1:6" ht="13.5">
      <c r="A25" s="45" t="s">
        <v>18</v>
      </c>
      <c r="B25" s="46"/>
      <c r="C25" s="47">
        <v>1</v>
      </c>
      <c r="D25" s="48"/>
      <c r="E25" s="49"/>
      <c r="F25" s="50">
        <f>SUM(D24:F24)</f>
        <v>37.50896</v>
      </c>
    </row>
    <row r="26" spans="1:6" ht="13.5">
      <c r="A26" s="45" t="s">
        <v>19</v>
      </c>
      <c r="B26" s="46"/>
      <c r="C26" s="47">
        <v>9</v>
      </c>
      <c r="D26" s="48"/>
      <c r="E26" s="51"/>
      <c r="F26" s="52">
        <f>F25*C26</f>
        <v>337.58064</v>
      </c>
    </row>
    <row r="29" spans="1:6" ht="17.25">
      <c r="A29" s="53" t="s">
        <v>20</v>
      </c>
      <c r="B29" s="54"/>
      <c r="C29" s="55" t="s">
        <v>21</v>
      </c>
      <c r="D29" s="56"/>
      <c r="E29" s="54" t="s">
        <v>22</v>
      </c>
      <c r="F29" s="3"/>
    </row>
    <row r="30" spans="1:6" ht="12" customHeight="1">
      <c r="A30" s="57"/>
      <c r="B30" s="57"/>
      <c r="C30" s="57"/>
      <c r="D30" s="56"/>
      <c r="E30" s="57"/>
      <c r="F30" s="6"/>
    </row>
    <row r="31" spans="1:5" ht="13.5">
      <c r="A31" s="38"/>
      <c r="B31" s="58" t="s">
        <v>2</v>
      </c>
      <c r="C31" s="58" t="s">
        <v>3</v>
      </c>
      <c r="D31" s="9" t="s">
        <v>4</v>
      </c>
      <c r="E31" s="10" t="s">
        <v>5</v>
      </c>
    </row>
    <row r="32" spans="1:5" ht="13.5">
      <c r="A32" s="59" t="s">
        <v>6</v>
      </c>
      <c r="B32" s="60" t="s">
        <v>7</v>
      </c>
      <c r="C32" s="60" t="s">
        <v>8</v>
      </c>
      <c r="D32" s="13" t="s">
        <v>9</v>
      </c>
      <c r="E32" s="14" t="s">
        <v>10</v>
      </c>
    </row>
    <row r="33" spans="1:5" ht="13.5">
      <c r="A33" s="61"/>
      <c r="B33" s="62"/>
      <c r="C33" s="63" t="s">
        <v>23</v>
      </c>
      <c r="D33" s="64"/>
      <c r="E33" s="65"/>
    </row>
    <row r="34" spans="1:5" ht="13.5">
      <c r="A34" s="66">
        <v>1</v>
      </c>
      <c r="B34" s="67" t="s">
        <v>24</v>
      </c>
      <c r="C34" s="68">
        <v>8</v>
      </c>
      <c r="D34" s="69"/>
      <c r="E34" s="70">
        <f>276.6*C34</f>
        <v>2212.8</v>
      </c>
    </row>
    <row r="35" spans="1:5" ht="13.5">
      <c r="A35" s="71">
        <v>2</v>
      </c>
      <c r="B35" s="43">
        <v>1.1</v>
      </c>
      <c r="C35" s="72">
        <v>2231</v>
      </c>
      <c r="D35" s="73">
        <f>B35*C35</f>
        <v>2454.1000000000004</v>
      </c>
      <c r="E35" s="74"/>
    </row>
    <row r="36" spans="1:5" ht="13.5">
      <c r="A36" s="61"/>
      <c r="B36" s="62"/>
      <c r="C36" s="63" t="s">
        <v>25</v>
      </c>
      <c r="D36" s="64"/>
      <c r="E36" s="65"/>
    </row>
    <row r="37" spans="1:5" ht="13.5">
      <c r="A37" s="15">
        <v>1</v>
      </c>
      <c r="B37" s="67" t="s">
        <v>26</v>
      </c>
      <c r="C37" s="17">
        <v>7</v>
      </c>
      <c r="D37" s="75"/>
      <c r="E37" s="76">
        <f>41.45*C37</f>
        <v>290.15000000000003</v>
      </c>
    </row>
    <row r="38" spans="1:5" ht="13.5">
      <c r="A38" s="71">
        <v>2</v>
      </c>
      <c r="B38" s="43">
        <v>1</v>
      </c>
      <c r="C38" s="72">
        <v>345</v>
      </c>
      <c r="D38" s="73">
        <f>B38*C38</f>
        <v>345</v>
      </c>
      <c r="E38" s="74"/>
    </row>
    <row r="39" spans="1:5" ht="13.5">
      <c r="A39" s="61"/>
      <c r="B39" s="62"/>
      <c r="C39" s="63" t="s">
        <v>27</v>
      </c>
      <c r="D39" s="64"/>
      <c r="E39" s="65"/>
    </row>
    <row r="40" spans="1:5" ht="13.5">
      <c r="A40" s="33">
        <v>1</v>
      </c>
      <c r="B40" s="67" t="s">
        <v>28</v>
      </c>
      <c r="C40" s="35">
        <v>1</v>
      </c>
      <c r="D40" s="77"/>
      <c r="E40" s="78">
        <f>840.7*C40</f>
        <v>840.7</v>
      </c>
    </row>
    <row r="41" spans="1:5" ht="13.5">
      <c r="A41" s="79">
        <v>2</v>
      </c>
      <c r="B41" s="20" t="s">
        <v>29</v>
      </c>
      <c r="C41" s="21">
        <v>1</v>
      </c>
      <c r="D41" s="80">
        <f>560.45*C41</f>
        <v>560.45</v>
      </c>
      <c r="E41" s="81"/>
    </row>
    <row r="42" spans="1:5" ht="13.5">
      <c r="A42" s="61"/>
      <c r="B42" s="62"/>
      <c r="C42" s="63" t="s">
        <v>30</v>
      </c>
      <c r="D42" s="64"/>
      <c r="E42" s="65"/>
    </row>
    <row r="43" spans="1:5" ht="13.5">
      <c r="A43" s="33">
        <v>1</v>
      </c>
      <c r="B43" s="67" t="s">
        <v>31</v>
      </c>
      <c r="C43" s="35">
        <v>4</v>
      </c>
      <c r="D43" s="77"/>
      <c r="E43" s="78">
        <f>238.4*C43</f>
        <v>953.6</v>
      </c>
    </row>
    <row r="44" spans="1:5" ht="13.5">
      <c r="A44" s="79">
        <v>3</v>
      </c>
      <c r="B44" s="20">
        <v>0.77</v>
      </c>
      <c r="C44" s="21">
        <v>795</v>
      </c>
      <c r="D44" s="80">
        <f>B44*C44</f>
        <v>612.15</v>
      </c>
      <c r="E44" s="81"/>
    </row>
    <row r="45" spans="1:5" ht="13.5">
      <c r="A45" s="61"/>
      <c r="B45" s="62"/>
      <c r="C45" s="63" t="s">
        <v>32</v>
      </c>
      <c r="D45" s="64"/>
      <c r="E45" s="65"/>
    </row>
    <row r="46" spans="1:5" ht="13.5">
      <c r="A46" s="33">
        <v>1</v>
      </c>
      <c r="B46" s="67" t="s">
        <v>33</v>
      </c>
      <c r="C46" s="35">
        <v>4</v>
      </c>
      <c r="D46" s="77"/>
      <c r="E46" s="78">
        <f>163.05*C46</f>
        <v>652.2</v>
      </c>
    </row>
    <row r="47" spans="1:5" ht="13.5">
      <c r="A47" s="79">
        <v>3</v>
      </c>
      <c r="B47" s="20">
        <v>0.81</v>
      </c>
      <c r="C47" s="21">
        <v>544</v>
      </c>
      <c r="D47" s="80">
        <f>B47*C47</f>
        <v>440.64000000000004</v>
      </c>
      <c r="E47" s="81"/>
    </row>
    <row r="48" spans="1:5" ht="13.5">
      <c r="A48" s="61"/>
      <c r="B48" s="62"/>
      <c r="C48" s="63" t="s">
        <v>34</v>
      </c>
      <c r="D48" s="64"/>
      <c r="E48" s="65"/>
    </row>
    <row r="49" spans="1:5" ht="13.5">
      <c r="A49" s="33">
        <v>1</v>
      </c>
      <c r="B49" s="67" t="s">
        <v>35</v>
      </c>
      <c r="C49" s="35">
        <v>4</v>
      </c>
      <c r="D49" s="77"/>
      <c r="E49" s="78">
        <f>133.65*C49</f>
        <v>534.6</v>
      </c>
    </row>
    <row r="50" spans="1:5" ht="13.5">
      <c r="A50" s="79">
        <v>4</v>
      </c>
      <c r="B50" s="20">
        <v>0.84</v>
      </c>
      <c r="C50" s="21">
        <v>446</v>
      </c>
      <c r="D50" s="80">
        <f>B50*C50</f>
        <v>374.64</v>
      </c>
      <c r="E50" s="81"/>
    </row>
    <row r="51" spans="1:5" ht="13.5">
      <c r="A51" s="61"/>
      <c r="B51" s="62"/>
      <c r="C51" s="63" t="s">
        <v>36</v>
      </c>
      <c r="D51" s="64"/>
      <c r="E51" s="65"/>
    </row>
    <row r="52" spans="1:5" ht="13.5">
      <c r="A52" s="15">
        <v>1</v>
      </c>
      <c r="B52" s="67" t="s">
        <v>37</v>
      </c>
      <c r="C52" s="17">
        <v>6</v>
      </c>
      <c r="D52" s="75"/>
      <c r="E52" s="76">
        <f>26.2*C52</f>
        <v>157.2</v>
      </c>
    </row>
    <row r="53" spans="1:5" ht="13.5">
      <c r="A53" s="71">
        <v>2</v>
      </c>
      <c r="B53" s="43">
        <v>1</v>
      </c>
      <c r="C53" s="72">
        <v>185</v>
      </c>
      <c r="D53" s="73">
        <f>B53*C53</f>
        <v>185</v>
      </c>
      <c r="E53" s="74"/>
    </row>
    <row r="54" spans="1:5" ht="13.5">
      <c r="A54" s="38" t="s">
        <v>12</v>
      </c>
      <c r="B54" s="58"/>
      <c r="C54" s="58"/>
      <c r="D54" s="75">
        <f>SUM(D33:D53)</f>
        <v>4971.9800000000005</v>
      </c>
      <c r="E54" s="76">
        <f>SUM(E33:E53)</f>
        <v>5641.25</v>
      </c>
    </row>
    <row r="55" spans="1:5" ht="13.5">
      <c r="A55" s="41" t="s">
        <v>13</v>
      </c>
      <c r="B55" s="82"/>
      <c r="C55" s="82"/>
      <c r="D55" s="73">
        <f>D54*0.222</f>
        <v>1103.7795600000002</v>
      </c>
      <c r="E55" s="74">
        <f>E54*0.888</f>
        <v>5009.43</v>
      </c>
    </row>
    <row r="56" spans="1:5" ht="13.5">
      <c r="A56" s="45" t="s">
        <v>14</v>
      </c>
      <c r="B56" s="83"/>
      <c r="C56" s="83"/>
      <c r="D56" s="84"/>
      <c r="E56" s="85">
        <f>SUM(D55:E55)</f>
        <v>6113.20956</v>
      </c>
    </row>
    <row r="57" spans="1:6" ht="12.75">
      <c r="A57" s="86"/>
      <c r="B57" s="86"/>
      <c r="C57" s="86"/>
      <c r="D57" s="86"/>
      <c r="E57" s="87"/>
      <c r="F57" s="88"/>
    </row>
    <row r="58" spans="1:6" ht="12.75">
      <c r="A58" s="86"/>
      <c r="B58" s="86"/>
      <c r="C58" s="86"/>
      <c r="D58" s="86"/>
      <c r="E58" s="87"/>
      <c r="F58" s="88"/>
    </row>
    <row r="59" spans="1:5" ht="17.25">
      <c r="A59" s="53" t="s">
        <v>38</v>
      </c>
      <c r="B59" s="54"/>
      <c r="C59" s="55" t="s">
        <v>39</v>
      </c>
      <c r="D59" s="56"/>
      <c r="E59" s="54" t="s">
        <v>22</v>
      </c>
    </row>
    <row r="60" spans="1:5" ht="12.75" customHeight="1">
      <c r="A60" s="57"/>
      <c r="B60" s="57"/>
      <c r="C60" s="57"/>
      <c r="D60" s="56"/>
      <c r="E60" s="57"/>
    </row>
    <row r="61" spans="1:5" ht="13.5">
      <c r="A61" s="38"/>
      <c r="B61" s="58" t="s">
        <v>2</v>
      </c>
      <c r="C61" s="58" t="s">
        <v>3</v>
      </c>
      <c r="D61" s="9" t="s">
        <v>4</v>
      </c>
      <c r="E61" s="10" t="s">
        <v>5</v>
      </c>
    </row>
    <row r="62" spans="1:5" ht="13.5">
      <c r="A62" s="59" t="s">
        <v>6</v>
      </c>
      <c r="B62" s="60" t="s">
        <v>7</v>
      </c>
      <c r="C62" s="60" t="s">
        <v>8</v>
      </c>
      <c r="D62" s="13" t="s">
        <v>9</v>
      </c>
      <c r="E62" s="14" t="s">
        <v>10</v>
      </c>
    </row>
    <row r="63" spans="1:5" ht="13.5">
      <c r="A63" s="61"/>
      <c r="B63" s="62"/>
      <c r="C63" s="63" t="s">
        <v>23</v>
      </c>
      <c r="D63" s="64"/>
      <c r="E63" s="65"/>
    </row>
    <row r="64" spans="1:5" ht="13.5">
      <c r="A64" s="66">
        <v>1</v>
      </c>
      <c r="B64" s="67" t="s">
        <v>40</v>
      </c>
      <c r="C64" s="68">
        <v>8</v>
      </c>
      <c r="D64" s="69"/>
      <c r="E64" s="70">
        <f>237.6*C64</f>
        <v>1900.8</v>
      </c>
    </row>
    <row r="65" spans="1:5" ht="13.5">
      <c r="A65" s="71">
        <v>2</v>
      </c>
      <c r="B65" s="43">
        <v>1.1</v>
      </c>
      <c r="C65" s="72">
        <v>1980</v>
      </c>
      <c r="D65" s="73">
        <f>B65*C65</f>
        <v>2178</v>
      </c>
      <c r="E65" s="74"/>
    </row>
    <row r="66" spans="1:5" ht="13.5">
      <c r="A66" s="61"/>
      <c r="B66" s="62"/>
      <c r="C66" s="63" t="s">
        <v>25</v>
      </c>
      <c r="D66" s="64"/>
      <c r="E66" s="65"/>
    </row>
    <row r="67" spans="1:5" ht="13.5">
      <c r="A67" s="15">
        <v>1</v>
      </c>
      <c r="B67" s="67" t="s">
        <v>41</v>
      </c>
      <c r="C67" s="17">
        <v>7</v>
      </c>
      <c r="D67" s="75"/>
      <c r="E67" s="76">
        <f>15*C67</f>
        <v>105</v>
      </c>
    </row>
    <row r="68" spans="1:5" ht="13.5">
      <c r="A68" s="71">
        <v>2</v>
      </c>
      <c r="B68" s="43">
        <v>1</v>
      </c>
      <c r="C68" s="72">
        <v>125</v>
      </c>
      <c r="D68" s="73">
        <f>B68*C68</f>
        <v>125</v>
      </c>
      <c r="E68" s="74"/>
    </row>
    <row r="69" spans="1:5" ht="13.5">
      <c r="A69" s="61"/>
      <c r="B69" s="62"/>
      <c r="C69" s="63" t="s">
        <v>27</v>
      </c>
      <c r="D69" s="64"/>
      <c r="E69" s="65"/>
    </row>
    <row r="70" spans="1:5" ht="13.5">
      <c r="A70" s="33">
        <v>1</v>
      </c>
      <c r="B70" s="67" t="s">
        <v>42</v>
      </c>
      <c r="C70" s="35">
        <v>1</v>
      </c>
      <c r="D70" s="77"/>
      <c r="E70" s="78">
        <f>516.2*C70</f>
        <v>516.2</v>
      </c>
    </row>
    <row r="71" spans="1:5" ht="13.5">
      <c r="A71" s="79">
        <v>2</v>
      </c>
      <c r="B71" s="20" t="s">
        <v>43</v>
      </c>
      <c r="C71" s="21">
        <v>1</v>
      </c>
      <c r="D71" s="80">
        <f>345.7*C71</f>
        <v>345.7</v>
      </c>
      <c r="E71" s="81"/>
    </row>
    <row r="72" spans="1:5" ht="13.5">
      <c r="A72" s="61"/>
      <c r="B72" s="62"/>
      <c r="C72" s="63" t="s">
        <v>30</v>
      </c>
      <c r="D72" s="64"/>
      <c r="E72" s="65"/>
    </row>
    <row r="73" spans="1:5" ht="13.5">
      <c r="A73" s="33">
        <v>1</v>
      </c>
      <c r="B73" s="67" t="s">
        <v>44</v>
      </c>
      <c r="C73" s="35">
        <v>4</v>
      </c>
      <c r="D73" s="77"/>
      <c r="E73" s="78">
        <f>130.6*C73</f>
        <v>522.4</v>
      </c>
    </row>
    <row r="74" spans="1:5" ht="13.5">
      <c r="A74" s="79">
        <v>3</v>
      </c>
      <c r="B74" s="20">
        <v>0.77</v>
      </c>
      <c r="C74" s="21">
        <v>435</v>
      </c>
      <c r="D74" s="80">
        <f>B74*C74</f>
        <v>334.95</v>
      </c>
      <c r="E74" s="81"/>
    </row>
    <row r="75" spans="1:5" ht="13.5">
      <c r="A75" s="61"/>
      <c r="B75" s="62"/>
      <c r="C75" s="63" t="s">
        <v>32</v>
      </c>
      <c r="D75" s="64"/>
      <c r="E75" s="65"/>
    </row>
    <row r="76" spans="1:5" ht="13.5">
      <c r="A76" s="33">
        <v>1</v>
      </c>
      <c r="B76" s="67" t="s">
        <v>45</v>
      </c>
      <c r="C76" s="35">
        <v>4</v>
      </c>
      <c r="D76" s="77"/>
      <c r="E76" s="78">
        <f>131.8*C76</f>
        <v>527.2</v>
      </c>
    </row>
    <row r="77" spans="1:5" ht="13.5">
      <c r="A77" s="79">
        <v>3</v>
      </c>
      <c r="B77" s="20">
        <v>0.81</v>
      </c>
      <c r="C77" s="21">
        <v>440</v>
      </c>
      <c r="D77" s="80">
        <f>B77*C77</f>
        <v>356.40000000000003</v>
      </c>
      <c r="E77" s="81"/>
    </row>
    <row r="78" spans="1:5" ht="13.5">
      <c r="A78" s="61"/>
      <c r="B78" s="62"/>
      <c r="C78" s="63" t="s">
        <v>34</v>
      </c>
      <c r="D78" s="64"/>
      <c r="E78" s="65"/>
    </row>
    <row r="79" spans="1:5" ht="13.5">
      <c r="A79" s="33">
        <v>1</v>
      </c>
      <c r="B79" s="67" t="s">
        <v>46</v>
      </c>
      <c r="C79" s="35">
        <v>4</v>
      </c>
      <c r="D79" s="77"/>
      <c r="E79" s="78">
        <f>57.6*C79</f>
        <v>230.4</v>
      </c>
    </row>
    <row r="80" spans="1:5" ht="13.5">
      <c r="A80" s="79">
        <v>4</v>
      </c>
      <c r="B80" s="20">
        <v>0.84</v>
      </c>
      <c r="C80" s="21">
        <v>192</v>
      </c>
      <c r="D80" s="80">
        <f>B80*C80</f>
        <v>161.28</v>
      </c>
      <c r="E80" s="81"/>
    </row>
    <row r="81" spans="1:5" ht="13.5">
      <c r="A81" s="38" t="s">
        <v>12</v>
      </c>
      <c r="B81" s="58"/>
      <c r="C81" s="58"/>
      <c r="D81" s="75">
        <f>SUM(D63:D80)</f>
        <v>3501.33</v>
      </c>
      <c r="E81" s="76">
        <f>SUM(E63:E80)</f>
        <v>3802</v>
      </c>
    </row>
    <row r="82" spans="1:5" ht="13.5">
      <c r="A82" s="41" t="s">
        <v>13</v>
      </c>
      <c r="B82" s="82"/>
      <c r="C82" s="82"/>
      <c r="D82" s="73">
        <f>D81*0.222</f>
        <v>777.29526</v>
      </c>
      <c r="E82" s="74">
        <f>E81*0.888</f>
        <v>3376.176</v>
      </c>
    </row>
    <row r="83" spans="1:5" ht="13.5">
      <c r="A83" s="45" t="s">
        <v>14</v>
      </c>
      <c r="B83" s="83"/>
      <c r="C83" s="83"/>
      <c r="D83" s="84"/>
      <c r="E83" s="85">
        <f>SUM(D82:E82)</f>
        <v>4153.47126</v>
      </c>
    </row>
    <row r="86" spans="1:5" ht="17.25">
      <c r="A86" s="2" t="s">
        <v>47</v>
      </c>
      <c r="B86" s="3"/>
      <c r="C86" s="4" t="s">
        <v>48</v>
      </c>
      <c r="D86" s="5"/>
      <c r="E86" s="3"/>
    </row>
    <row r="87" spans="1:5" ht="12" customHeight="1">
      <c r="A87" s="6"/>
      <c r="B87" s="6"/>
      <c r="C87" s="6"/>
      <c r="D87" s="5"/>
      <c r="E87" s="6"/>
    </row>
    <row r="88" spans="1:7" ht="13.5">
      <c r="A88" s="7"/>
      <c r="B88" s="8" t="s">
        <v>2</v>
      </c>
      <c r="C88" s="8" t="s">
        <v>3</v>
      </c>
      <c r="D88" s="9" t="s">
        <v>4</v>
      </c>
      <c r="E88" s="9" t="s">
        <v>5</v>
      </c>
      <c r="F88" s="9" t="s">
        <v>5</v>
      </c>
      <c r="G88" s="10" t="s">
        <v>5</v>
      </c>
    </row>
    <row r="89" spans="1:7" ht="13.5">
      <c r="A89" s="11" t="s">
        <v>6</v>
      </c>
      <c r="B89" s="12" t="s">
        <v>7</v>
      </c>
      <c r="C89" s="12" t="s">
        <v>8</v>
      </c>
      <c r="D89" s="13" t="s">
        <v>9</v>
      </c>
      <c r="E89" s="13" t="s">
        <v>49</v>
      </c>
      <c r="F89" s="13" t="s">
        <v>10</v>
      </c>
      <c r="G89" s="32" t="s">
        <v>17</v>
      </c>
    </row>
    <row r="90" spans="1:7" ht="13.5">
      <c r="A90" s="33">
        <v>1</v>
      </c>
      <c r="B90" s="34">
        <v>6.98</v>
      </c>
      <c r="C90" s="35">
        <v>8</v>
      </c>
      <c r="D90" s="36"/>
      <c r="E90" s="34"/>
      <c r="F90" s="34"/>
      <c r="G90" s="37">
        <f>B90*C90</f>
        <v>55.84</v>
      </c>
    </row>
    <row r="91" spans="1:7" ht="13.5">
      <c r="A91" s="33">
        <v>2</v>
      </c>
      <c r="B91" s="34">
        <v>6.3</v>
      </c>
      <c r="C91" s="35">
        <v>8</v>
      </c>
      <c r="D91" s="36"/>
      <c r="E91" s="34"/>
      <c r="F91" s="34"/>
      <c r="G91" s="37">
        <f>B91*C91</f>
        <v>50.4</v>
      </c>
    </row>
    <row r="92" spans="1:7" ht="13.5">
      <c r="A92" s="33">
        <v>3</v>
      </c>
      <c r="B92" s="34">
        <v>6.3</v>
      </c>
      <c r="C92" s="35">
        <v>2</v>
      </c>
      <c r="D92" s="36"/>
      <c r="E92" s="34"/>
      <c r="F92" s="34"/>
      <c r="G92" s="37">
        <f>B92*C92</f>
        <v>12.6</v>
      </c>
    </row>
    <row r="93" spans="1:7" ht="13.5">
      <c r="A93" s="33">
        <v>4</v>
      </c>
      <c r="B93" s="34">
        <v>7.33</v>
      </c>
      <c r="C93" s="35">
        <v>4</v>
      </c>
      <c r="D93" s="34"/>
      <c r="E93" s="34"/>
      <c r="F93" s="34">
        <f>B93*C93</f>
        <v>29.32</v>
      </c>
      <c r="G93" s="37"/>
    </row>
    <row r="94" spans="1:7" ht="13.5">
      <c r="A94" s="33">
        <v>5</v>
      </c>
      <c r="B94" s="34">
        <v>7.31</v>
      </c>
      <c r="C94" s="35">
        <v>4</v>
      </c>
      <c r="D94" s="34"/>
      <c r="E94" s="34"/>
      <c r="F94" s="34">
        <f>B94*C94</f>
        <v>29.240000000000002</v>
      </c>
      <c r="G94" s="37"/>
    </row>
    <row r="95" spans="1:7" ht="13.5">
      <c r="A95" s="33">
        <v>6</v>
      </c>
      <c r="B95" s="34">
        <v>1.46</v>
      </c>
      <c r="C95" s="35">
        <v>132</v>
      </c>
      <c r="D95" s="34"/>
      <c r="E95" s="34">
        <f>B95*C95</f>
        <v>192.72</v>
      </c>
      <c r="F95" s="34"/>
      <c r="G95" s="37"/>
    </row>
    <row r="96" spans="1:7" ht="13.5">
      <c r="A96" s="33">
        <v>7</v>
      </c>
      <c r="B96" s="34">
        <v>5.18</v>
      </c>
      <c r="C96" s="35">
        <v>8</v>
      </c>
      <c r="D96" s="34"/>
      <c r="E96" s="34"/>
      <c r="F96" s="34"/>
      <c r="G96" s="37">
        <f>B96*C96</f>
        <v>41.44</v>
      </c>
    </row>
    <row r="97" spans="1:7" ht="13.5">
      <c r="A97" s="33">
        <v>8</v>
      </c>
      <c r="B97" s="34">
        <v>5.18</v>
      </c>
      <c r="C97" s="35">
        <v>8</v>
      </c>
      <c r="D97" s="34"/>
      <c r="E97" s="34"/>
      <c r="F97" s="34">
        <f>B97*C97</f>
        <v>41.44</v>
      </c>
      <c r="G97" s="37"/>
    </row>
    <row r="98" spans="1:7" ht="13.5">
      <c r="A98" s="33">
        <v>9</v>
      </c>
      <c r="B98" s="34">
        <v>3.67</v>
      </c>
      <c r="C98" s="35">
        <v>8</v>
      </c>
      <c r="D98" s="34"/>
      <c r="E98" s="34"/>
      <c r="F98" s="34"/>
      <c r="G98" s="37">
        <f>B98*C98</f>
        <v>29.36</v>
      </c>
    </row>
    <row r="99" spans="1:7" ht="13.5">
      <c r="A99" s="33">
        <v>10</v>
      </c>
      <c r="B99" s="34">
        <v>3.67</v>
      </c>
      <c r="C99" s="35">
        <v>8</v>
      </c>
      <c r="D99" s="34"/>
      <c r="E99" s="34"/>
      <c r="F99" s="34">
        <f>B99*C99</f>
        <v>29.36</v>
      </c>
      <c r="G99" s="37"/>
    </row>
    <row r="100" spans="1:7" ht="13.5">
      <c r="A100" s="33">
        <v>11</v>
      </c>
      <c r="B100" s="34">
        <v>0.92</v>
      </c>
      <c r="C100" s="35">
        <v>114</v>
      </c>
      <c r="D100" s="34">
        <f>B100*C100</f>
        <v>104.88000000000001</v>
      </c>
      <c r="E100" s="34"/>
      <c r="F100" s="34"/>
      <c r="G100" s="37"/>
    </row>
    <row r="101" spans="1:7" ht="13.5">
      <c r="A101" s="33">
        <v>12</v>
      </c>
      <c r="B101" s="34">
        <v>0.72</v>
      </c>
      <c r="C101" s="35">
        <v>114</v>
      </c>
      <c r="D101" s="34">
        <f>B101*C101</f>
        <v>82.08</v>
      </c>
      <c r="E101" s="34"/>
      <c r="F101" s="34"/>
      <c r="G101" s="37"/>
    </row>
    <row r="102" spans="1:7" ht="13.5">
      <c r="A102" s="38" t="s">
        <v>12</v>
      </c>
      <c r="B102" s="39"/>
      <c r="C102" s="39"/>
      <c r="D102" s="16">
        <f>SUM(D93:D101)</f>
        <v>186.96</v>
      </c>
      <c r="E102" s="16">
        <f>SUM(E90:E101)</f>
        <v>192.72</v>
      </c>
      <c r="F102" s="16">
        <f>SUM(F90:F101)</f>
        <v>129.36</v>
      </c>
      <c r="G102" s="40">
        <f>SUM(G90:G101)</f>
        <v>189.64000000000001</v>
      </c>
    </row>
    <row r="103" spans="1:7" ht="13.5">
      <c r="A103" s="41" t="s">
        <v>13</v>
      </c>
      <c r="B103" s="42"/>
      <c r="C103" s="42"/>
      <c r="D103" s="43">
        <f>D102*0.222</f>
        <v>41.505120000000005</v>
      </c>
      <c r="E103" s="43">
        <f>E102*0.395</f>
        <v>76.12440000000001</v>
      </c>
      <c r="F103" s="43">
        <f>F102*0.888</f>
        <v>114.87168000000001</v>
      </c>
      <c r="G103" s="44">
        <f>G102*1.58</f>
        <v>299.63120000000004</v>
      </c>
    </row>
    <row r="104" spans="1:7" ht="13.5">
      <c r="A104" s="45" t="s">
        <v>50</v>
      </c>
      <c r="B104" s="46"/>
      <c r="C104" s="47">
        <v>1</v>
      </c>
      <c r="D104" s="48"/>
      <c r="E104" s="49"/>
      <c r="F104" s="49"/>
      <c r="G104" s="50">
        <f>SUM(D103:G103)</f>
        <v>532.1324000000001</v>
      </c>
    </row>
    <row r="105" spans="1:7" ht="13.5">
      <c r="A105" s="45" t="s">
        <v>51</v>
      </c>
      <c r="B105" s="46"/>
      <c r="C105" s="47">
        <v>2</v>
      </c>
      <c r="D105" s="48"/>
      <c r="E105" s="51"/>
      <c r="F105" s="51"/>
      <c r="G105" s="52">
        <f>G104*C105</f>
        <v>1064.2648000000002</v>
      </c>
    </row>
    <row r="109" spans="1:5" ht="17.25">
      <c r="A109" s="2" t="s">
        <v>52</v>
      </c>
      <c r="B109" s="3"/>
      <c r="C109" s="4" t="s">
        <v>53</v>
      </c>
      <c r="D109" s="5"/>
      <c r="E109" s="3"/>
    </row>
    <row r="110" spans="1:5" ht="17.25">
      <c r="A110" s="6"/>
      <c r="B110" s="6"/>
      <c r="C110" s="6"/>
      <c r="D110" s="5"/>
      <c r="E110" s="6"/>
    </row>
    <row r="111" spans="1:7" ht="13.5">
      <c r="A111" s="7"/>
      <c r="B111" s="8" t="s">
        <v>2</v>
      </c>
      <c r="C111" s="8" t="s">
        <v>3</v>
      </c>
      <c r="D111" s="9" t="s">
        <v>4</v>
      </c>
      <c r="E111" s="9" t="s">
        <v>5</v>
      </c>
      <c r="F111" s="9" t="s">
        <v>5</v>
      </c>
      <c r="G111" s="10" t="s">
        <v>5</v>
      </c>
    </row>
    <row r="112" spans="1:7" ht="13.5">
      <c r="A112" s="11" t="s">
        <v>6</v>
      </c>
      <c r="B112" s="12" t="s">
        <v>7</v>
      </c>
      <c r="C112" s="12" t="s">
        <v>8</v>
      </c>
      <c r="D112" s="13" t="s">
        <v>9</v>
      </c>
      <c r="E112" s="13" t="s">
        <v>49</v>
      </c>
      <c r="F112" s="13" t="s">
        <v>10</v>
      </c>
      <c r="G112" s="32" t="s">
        <v>17</v>
      </c>
    </row>
    <row r="113" spans="1:7" ht="13.5">
      <c r="A113" s="33">
        <v>1</v>
      </c>
      <c r="B113" s="34">
        <v>7.78</v>
      </c>
      <c r="C113" s="35">
        <v>8</v>
      </c>
      <c r="D113" s="36"/>
      <c r="E113" s="34"/>
      <c r="F113" s="34"/>
      <c r="G113" s="37">
        <f>B113*C113</f>
        <v>62.24</v>
      </c>
    </row>
    <row r="114" spans="1:7" ht="13.5">
      <c r="A114" s="33">
        <v>2</v>
      </c>
      <c r="B114" s="34">
        <v>7.78</v>
      </c>
      <c r="C114" s="35">
        <v>8</v>
      </c>
      <c r="D114" s="36"/>
      <c r="E114" s="34"/>
      <c r="F114" s="34"/>
      <c r="G114" s="37">
        <f>B114*C114</f>
        <v>62.24</v>
      </c>
    </row>
    <row r="115" spans="1:7" ht="13.5">
      <c r="A115" s="33">
        <v>3</v>
      </c>
      <c r="B115" s="34">
        <v>4.4</v>
      </c>
      <c r="C115" s="35">
        <v>8</v>
      </c>
      <c r="D115" s="36"/>
      <c r="E115" s="34"/>
      <c r="F115" s="34"/>
      <c r="G115" s="37">
        <f>B115*C115</f>
        <v>35.2</v>
      </c>
    </row>
    <row r="116" spans="1:7" ht="13.5">
      <c r="A116" s="33">
        <v>4</v>
      </c>
      <c r="B116" s="34">
        <v>9.76</v>
      </c>
      <c r="C116" s="35">
        <v>8</v>
      </c>
      <c r="D116" s="34"/>
      <c r="E116" s="34"/>
      <c r="F116" s="34"/>
      <c r="G116" s="37">
        <f>B116*C116</f>
        <v>78.08</v>
      </c>
    </row>
    <row r="117" spans="1:7" ht="13.5">
      <c r="A117" s="33">
        <v>5</v>
      </c>
      <c r="B117" s="34">
        <v>7</v>
      </c>
      <c r="C117" s="35">
        <v>2</v>
      </c>
      <c r="D117" s="34"/>
      <c r="E117" s="34"/>
      <c r="F117" s="34">
        <f>B117*C117</f>
        <v>14</v>
      </c>
      <c r="G117" s="37"/>
    </row>
    <row r="118" spans="1:7" ht="13.5">
      <c r="A118" s="33">
        <v>6</v>
      </c>
      <c r="B118" s="34">
        <v>5.76</v>
      </c>
      <c r="C118" s="35">
        <v>4</v>
      </c>
      <c r="D118" s="34"/>
      <c r="E118" s="34"/>
      <c r="F118" s="34">
        <f>B118*C118</f>
        <v>23.04</v>
      </c>
      <c r="G118" s="37"/>
    </row>
    <row r="119" spans="1:7" ht="13.5">
      <c r="A119" s="33">
        <v>7</v>
      </c>
      <c r="B119" s="34">
        <v>7.6</v>
      </c>
      <c r="C119" s="35">
        <v>4</v>
      </c>
      <c r="D119" s="34"/>
      <c r="E119" s="34"/>
      <c r="F119" s="34">
        <f>B119*C119</f>
        <v>30.400000000000002</v>
      </c>
      <c r="G119" s="37"/>
    </row>
    <row r="120" spans="1:7" ht="13.5">
      <c r="A120" s="33">
        <v>8</v>
      </c>
      <c r="B120" s="34">
        <v>5.76</v>
      </c>
      <c r="C120" s="35">
        <v>4</v>
      </c>
      <c r="D120" s="34"/>
      <c r="E120" s="34"/>
      <c r="F120" s="34">
        <f>B120*C120</f>
        <v>23.04</v>
      </c>
      <c r="G120" s="37"/>
    </row>
    <row r="121" spans="1:7" ht="13.5">
      <c r="A121" s="33">
        <v>9</v>
      </c>
      <c r="B121" s="34">
        <v>1.46</v>
      </c>
      <c r="C121" s="35">
        <v>288</v>
      </c>
      <c r="D121" s="34"/>
      <c r="E121" s="34">
        <f>B121*C121</f>
        <v>420.48</v>
      </c>
      <c r="F121" s="34"/>
      <c r="G121" s="37"/>
    </row>
    <row r="122" spans="1:7" ht="13.5">
      <c r="A122" s="33">
        <v>10</v>
      </c>
      <c r="B122" s="34">
        <v>1.35</v>
      </c>
      <c r="C122" s="35">
        <v>12</v>
      </c>
      <c r="D122" s="34"/>
      <c r="E122" s="34"/>
      <c r="F122" s="34"/>
      <c r="G122" s="37">
        <f>B122*C122</f>
        <v>16.200000000000003</v>
      </c>
    </row>
    <row r="123" spans="1:7" ht="13.5">
      <c r="A123" s="33">
        <v>11</v>
      </c>
      <c r="B123" s="34">
        <v>5.2</v>
      </c>
      <c r="C123" s="35">
        <v>12</v>
      </c>
      <c r="D123" s="34"/>
      <c r="E123" s="34"/>
      <c r="F123" s="34"/>
      <c r="G123" s="37">
        <f>B123*C123</f>
        <v>62.400000000000006</v>
      </c>
    </row>
    <row r="124" spans="1:7" ht="13.5">
      <c r="A124" s="33">
        <v>12</v>
      </c>
      <c r="B124" s="34">
        <v>3.67</v>
      </c>
      <c r="C124" s="35">
        <v>12</v>
      </c>
      <c r="D124" s="34"/>
      <c r="E124" s="34"/>
      <c r="F124" s="34">
        <f>B124*C124</f>
        <v>44.04</v>
      </c>
      <c r="G124" s="37"/>
    </row>
    <row r="125" spans="1:7" ht="13.5">
      <c r="A125" s="33">
        <v>13</v>
      </c>
      <c r="B125" s="34">
        <v>0.92</v>
      </c>
      <c r="C125" s="35">
        <v>120</v>
      </c>
      <c r="D125" s="34">
        <f>B125*C125</f>
        <v>110.4</v>
      </c>
      <c r="E125" s="34"/>
      <c r="F125" s="34"/>
      <c r="G125" s="37"/>
    </row>
    <row r="126" spans="1:7" ht="13.5">
      <c r="A126" s="38" t="s">
        <v>12</v>
      </c>
      <c r="B126" s="39"/>
      <c r="C126" s="39"/>
      <c r="D126" s="16">
        <f>SUM(D113:D125)</f>
        <v>110.4</v>
      </c>
      <c r="E126" s="16">
        <f>SUM(E113:E125)</f>
        <v>420.48</v>
      </c>
      <c r="F126" s="16">
        <f>SUM(F113:F125)</f>
        <v>134.51999999999998</v>
      </c>
      <c r="G126" s="40">
        <f>SUM(G113:G125)</f>
        <v>316.35999999999996</v>
      </c>
    </row>
    <row r="127" spans="1:7" ht="13.5">
      <c r="A127" s="41" t="s">
        <v>13</v>
      </c>
      <c r="B127" s="42"/>
      <c r="C127" s="42"/>
      <c r="D127" s="43">
        <f>D126*0.222</f>
        <v>24.5088</v>
      </c>
      <c r="E127" s="43">
        <f>E126*0.395</f>
        <v>166.08960000000002</v>
      </c>
      <c r="F127" s="43">
        <f>F126*0.888</f>
        <v>119.45375999999999</v>
      </c>
      <c r="G127" s="44">
        <f>G126*1.58</f>
        <v>499.8487999999999</v>
      </c>
    </row>
    <row r="128" spans="1:7" ht="13.5">
      <c r="A128" s="45" t="s">
        <v>50</v>
      </c>
      <c r="B128" s="46"/>
      <c r="C128" s="47">
        <v>1</v>
      </c>
      <c r="D128" s="48"/>
      <c r="E128" s="49"/>
      <c r="F128" s="49"/>
      <c r="G128" s="52">
        <f>SUM(D127:G127)</f>
        <v>809.9009599999998</v>
      </c>
    </row>
    <row r="132" spans="1:5" ht="17.25">
      <c r="A132" s="2" t="s">
        <v>54</v>
      </c>
      <c r="B132" s="3"/>
      <c r="C132" s="4" t="s">
        <v>53</v>
      </c>
      <c r="D132" s="5"/>
      <c r="E132" s="3"/>
    </row>
    <row r="133" spans="1:5" ht="17.25">
      <c r="A133" s="6"/>
      <c r="B133" s="6"/>
      <c r="C133" s="6"/>
      <c r="D133" s="5"/>
      <c r="E133" s="6"/>
    </row>
    <row r="134" spans="1:7" ht="13.5">
      <c r="A134" s="7"/>
      <c r="B134" s="8" t="s">
        <v>2</v>
      </c>
      <c r="C134" s="8" t="s">
        <v>3</v>
      </c>
      <c r="D134" s="9" t="s">
        <v>4</v>
      </c>
      <c r="E134" s="9" t="s">
        <v>5</v>
      </c>
      <c r="F134" s="9" t="s">
        <v>5</v>
      </c>
      <c r="G134" s="10" t="s">
        <v>5</v>
      </c>
    </row>
    <row r="135" spans="1:7" ht="13.5">
      <c r="A135" s="11" t="s">
        <v>6</v>
      </c>
      <c r="B135" s="12" t="s">
        <v>7</v>
      </c>
      <c r="C135" s="12" t="s">
        <v>8</v>
      </c>
      <c r="D135" s="13" t="s">
        <v>9</v>
      </c>
      <c r="E135" s="13" t="s">
        <v>49</v>
      </c>
      <c r="F135" s="13" t="s">
        <v>10</v>
      </c>
      <c r="G135" s="32" t="s">
        <v>17</v>
      </c>
    </row>
    <row r="136" spans="1:7" ht="13.5">
      <c r="A136" s="33">
        <v>1</v>
      </c>
      <c r="B136" s="34">
        <v>10.49</v>
      </c>
      <c r="C136" s="35">
        <v>4</v>
      </c>
      <c r="D136" s="36"/>
      <c r="E136" s="34"/>
      <c r="F136" s="34"/>
      <c r="G136" s="37">
        <f>B136*C136</f>
        <v>41.96</v>
      </c>
    </row>
    <row r="137" spans="1:7" ht="13.5">
      <c r="A137" s="33">
        <v>2</v>
      </c>
      <c r="B137" s="34">
        <v>9.81</v>
      </c>
      <c r="C137" s="35">
        <v>4</v>
      </c>
      <c r="D137" s="36"/>
      <c r="E137" s="34"/>
      <c r="F137" s="34"/>
      <c r="G137" s="37">
        <f>B137*C137</f>
        <v>39.24</v>
      </c>
    </row>
    <row r="138" spans="1:7" ht="13.5">
      <c r="A138" s="33">
        <v>3</v>
      </c>
      <c r="B138" s="34">
        <v>5.76</v>
      </c>
      <c r="C138" s="35">
        <v>2</v>
      </c>
      <c r="D138" s="36"/>
      <c r="E138" s="34"/>
      <c r="F138" s="34">
        <f>B138*C138</f>
        <v>11.52</v>
      </c>
      <c r="G138" s="37"/>
    </row>
    <row r="139" spans="1:7" ht="13.5">
      <c r="A139" s="33">
        <v>4</v>
      </c>
      <c r="B139" s="34">
        <v>7.11</v>
      </c>
      <c r="C139" s="35">
        <v>2</v>
      </c>
      <c r="D139" s="34"/>
      <c r="E139" s="34"/>
      <c r="F139" s="34">
        <f>B139*C139</f>
        <v>14.22</v>
      </c>
      <c r="G139" s="37"/>
    </row>
    <row r="140" spans="1:7" ht="13.5">
      <c r="A140" s="33">
        <v>5</v>
      </c>
      <c r="B140" s="34">
        <v>1.46</v>
      </c>
      <c r="C140" s="35">
        <v>244</v>
      </c>
      <c r="D140" s="34"/>
      <c r="E140" s="34">
        <f>B140*C140</f>
        <v>356.24</v>
      </c>
      <c r="F140" s="34"/>
      <c r="G140" s="37"/>
    </row>
    <row r="141" spans="1:7" ht="13.5">
      <c r="A141" s="33">
        <v>6</v>
      </c>
      <c r="B141" s="34">
        <v>7.78</v>
      </c>
      <c r="C141" s="35">
        <v>4</v>
      </c>
      <c r="D141" s="34"/>
      <c r="E141" s="34"/>
      <c r="F141" s="34"/>
      <c r="G141" s="37">
        <f>B141*C141</f>
        <v>31.12</v>
      </c>
    </row>
    <row r="142" spans="1:7" ht="13.5">
      <c r="A142" s="33">
        <v>7</v>
      </c>
      <c r="B142" s="34">
        <v>7.78</v>
      </c>
      <c r="C142" s="35">
        <v>4</v>
      </c>
      <c r="D142" s="34"/>
      <c r="E142" s="34"/>
      <c r="F142" s="34"/>
      <c r="G142" s="37">
        <f>B142*C142</f>
        <v>31.12</v>
      </c>
    </row>
    <row r="143" spans="1:7" ht="13.5">
      <c r="A143" s="33">
        <v>8</v>
      </c>
      <c r="B143" s="34">
        <v>9.81</v>
      </c>
      <c r="C143" s="35">
        <v>4</v>
      </c>
      <c r="D143" s="34"/>
      <c r="E143" s="34"/>
      <c r="F143" s="34"/>
      <c r="G143" s="37">
        <f>B143*C143</f>
        <v>39.24</v>
      </c>
    </row>
    <row r="144" spans="1:7" ht="13.5">
      <c r="A144" s="33">
        <v>9</v>
      </c>
      <c r="B144" s="34">
        <v>4.4</v>
      </c>
      <c r="C144" s="35">
        <v>5</v>
      </c>
      <c r="D144" s="34"/>
      <c r="E144" s="34"/>
      <c r="F144" s="34"/>
      <c r="G144" s="37">
        <f>B144*C144</f>
        <v>22</v>
      </c>
    </row>
    <row r="145" spans="1:7" ht="13.5">
      <c r="A145" s="33">
        <v>10</v>
      </c>
      <c r="B145" s="34">
        <v>5.76</v>
      </c>
      <c r="C145" s="35">
        <v>2</v>
      </c>
      <c r="D145" s="34"/>
      <c r="E145" s="34"/>
      <c r="F145" s="34">
        <f>B145*C145</f>
        <v>11.52</v>
      </c>
      <c r="G145" s="37"/>
    </row>
    <row r="146" spans="1:7" ht="13.5">
      <c r="A146" s="33">
        <v>11</v>
      </c>
      <c r="B146" s="34">
        <v>7.6</v>
      </c>
      <c r="C146" s="35">
        <v>2</v>
      </c>
      <c r="D146" s="34"/>
      <c r="E146" s="34"/>
      <c r="F146" s="34">
        <f>B146*C146</f>
        <v>15.200000000000001</v>
      </c>
      <c r="G146" s="37"/>
    </row>
    <row r="147" spans="1:7" ht="13.5">
      <c r="A147" s="33">
        <v>12</v>
      </c>
      <c r="B147" s="34">
        <v>7</v>
      </c>
      <c r="C147" s="35">
        <v>2</v>
      </c>
      <c r="D147" s="34"/>
      <c r="E147" s="34"/>
      <c r="F147" s="34">
        <f>B147*C147</f>
        <v>14</v>
      </c>
      <c r="G147" s="37"/>
    </row>
    <row r="148" spans="1:7" ht="13.5">
      <c r="A148" s="33">
        <v>13</v>
      </c>
      <c r="B148" s="34">
        <v>5.76</v>
      </c>
      <c r="C148" s="35">
        <v>2</v>
      </c>
      <c r="D148" s="34"/>
      <c r="E148" s="34"/>
      <c r="F148" s="34">
        <f>B148*C148</f>
        <v>11.52</v>
      </c>
      <c r="G148" s="37"/>
    </row>
    <row r="149" spans="1:7" ht="13.5">
      <c r="A149" s="33">
        <v>14</v>
      </c>
      <c r="B149" s="34">
        <v>1.35</v>
      </c>
      <c r="C149" s="35">
        <v>12</v>
      </c>
      <c r="D149" s="34"/>
      <c r="E149" s="34"/>
      <c r="F149" s="34"/>
      <c r="G149" s="37">
        <f>B149*C149</f>
        <v>16.200000000000003</v>
      </c>
    </row>
    <row r="150" spans="1:7" ht="13.5">
      <c r="A150" s="33">
        <v>15</v>
      </c>
      <c r="B150" s="34">
        <v>5.2</v>
      </c>
      <c r="C150" s="35">
        <v>6</v>
      </c>
      <c r="D150" s="34"/>
      <c r="E150" s="34"/>
      <c r="F150" s="34"/>
      <c r="G150" s="37">
        <f>B150*C150</f>
        <v>31.200000000000003</v>
      </c>
    </row>
    <row r="151" spans="1:7" ht="13.5">
      <c r="A151" s="33">
        <v>16</v>
      </c>
      <c r="B151" s="34">
        <v>3.67</v>
      </c>
      <c r="C151" s="35">
        <v>6</v>
      </c>
      <c r="D151" s="34"/>
      <c r="E151" s="34"/>
      <c r="F151" s="34">
        <f>B151*C151</f>
        <v>22.02</v>
      </c>
      <c r="G151" s="37"/>
    </row>
    <row r="152" spans="1:7" ht="13.5">
      <c r="A152" s="33">
        <v>17</v>
      </c>
      <c r="B152" s="34">
        <v>4.88</v>
      </c>
      <c r="C152" s="35">
        <v>6</v>
      </c>
      <c r="D152" s="34"/>
      <c r="E152" s="34"/>
      <c r="F152" s="34"/>
      <c r="G152" s="37">
        <f>B152*C152</f>
        <v>29.28</v>
      </c>
    </row>
    <row r="153" spans="1:7" ht="13.5">
      <c r="A153" s="33">
        <v>18</v>
      </c>
      <c r="B153" s="34">
        <v>0.92</v>
      </c>
      <c r="C153" s="35">
        <v>95</v>
      </c>
      <c r="D153" s="34">
        <f>B153*C153</f>
        <v>87.4</v>
      </c>
      <c r="E153" s="34"/>
      <c r="F153" s="34"/>
      <c r="G153" s="37"/>
    </row>
    <row r="154" spans="1:7" ht="13.5">
      <c r="A154" s="38" t="s">
        <v>12</v>
      </c>
      <c r="B154" s="39"/>
      <c r="C154" s="39"/>
      <c r="D154" s="16">
        <f>SUM(D136:D153)</f>
        <v>87.4</v>
      </c>
      <c r="E154" s="16">
        <f>SUM(E136:E153)</f>
        <v>356.24</v>
      </c>
      <c r="F154" s="16">
        <f>SUM(F136:F153)</f>
        <v>100</v>
      </c>
      <c r="G154" s="40">
        <f>SUM(G136:G153)</f>
        <v>281.36</v>
      </c>
    </row>
    <row r="155" spans="1:7" ht="13.5">
      <c r="A155" s="41" t="s">
        <v>13</v>
      </c>
      <c r="B155" s="42"/>
      <c r="C155" s="42"/>
      <c r="D155" s="43">
        <f>D154*0.222</f>
        <v>19.402800000000003</v>
      </c>
      <c r="E155" s="43">
        <f>E154*0.395</f>
        <v>140.7148</v>
      </c>
      <c r="F155" s="43">
        <f>F154*0.888</f>
        <v>88.8</v>
      </c>
      <c r="G155" s="44">
        <f>G154*1.58</f>
        <v>444.5488</v>
      </c>
    </row>
    <row r="156" spans="1:7" ht="13.5">
      <c r="A156" s="45" t="s">
        <v>50</v>
      </c>
      <c r="B156" s="46"/>
      <c r="C156" s="47">
        <v>1</v>
      </c>
      <c r="D156" s="48"/>
      <c r="E156" s="49"/>
      <c r="F156" s="49"/>
      <c r="G156" s="52">
        <f>SUM(D155:G155)</f>
        <v>693.4663999999999</v>
      </c>
    </row>
    <row r="160" spans="1:5" ht="17.25">
      <c r="A160" s="2" t="s">
        <v>55</v>
      </c>
      <c r="B160" s="3"/>
      <c r="C160" s="4" t="s">
        <v>48</v>
      </c>
      <c r="D160" s="5"/>
      <c r="E160" s="3"/>
    </row>
    <row r="161" spans="1:5" ht="17.25">
      <c r="A161" s="6"/>
      <c r="B161" s="6"/>
      <c r="C161" s="6"/>
      <c r="D161" s="5"/>
      <c r="E161" s="6"/>
    </row>
    <row r="162" spans="1:7" ht="13.5">
      <c r="A162" s="7"/>
      <c r="B162" s="8" t="s">
        <v>2</v>
      </c>
      <c r="C162" s="8" t="s">
        <v>3</v>
      </c>
      <c r="D162" s="9" t="s">
        <v>4</v>
      </c>
      <c r="E162" s="9" t="s">
        <v>5</v>
      </c>
      <c r="F162" s="9" t="s">
        <v>5</v>
      </c>
      <c r="G162" s="10" t="s">
        <v>5</v>
      </c>
    </row>
    <row r="163" spans="1:7" ht="13.5">
      <c r="A163" s="11" t="s">
        <v>6</v>
      </c>
      <c r="B163" s="12" t="s">
        <v>7</v>
      </c>
      <c r="C163" s="12" t="s">
        <v>8</v>
      </c>
      <c r="D163" s="13" t="s">
        <v>9</v>
      </c>
      <c r="E163" s="13" t="s">
        <v>49</v>
      </c>
      <c r="F163" s="13" t="s">
        <v>10</v>
      </c>
      <c r="G163" s="32" t="s">
        <v>17</v>
      </c>
    </row>
    <row r="164" spans="1:7" ht="13.5">
      <c r="A164" s="33">
        <v>1</v>
      </c>
      <c r="B164" s="34">
        <v>7</v>
      </c>
      <c r="C164" s="35">
        <v>2</v>
      </c>
      <c r="D164" s="36"/>
      <c r="E164" s="34"/>
      <c r="F164" s="34"/>
      <c r="G164" s="37">
        <f>B164*C164</f>
        <v>14</v>
      </c>
    </row>
    <row r="165" spans="1:7" ht="13.5">
      <c r="A165" s="33">
        <v>2</v>
      </c>
      <c r="B165" s="34">
        <v>6.36</v>
      </c>
      <c r="C165" s="35">
        <v>3</v>
      </c>
      <c r="D165" s="36"/>
      <c r="E165" s="34"/>
      <c r="F165" s="34"/>
      <c r="G165" s="37">
        <f>B165*C165</f>
        <v>19.080000000000002</v>
      </c>
    </row>
    <row r="166" spans="1:7" ht="13.5">
      <c r="A166" s="33">
        <v>3</v>
      </c>
      <c r="B166" s="34">
        <v>7.27</v>
      </c>
      <c r="C166" s="35">
        <v>2</v>
      </c>
      <c r="D166" s="36"/>
      <c r="E166" s="34"/>
      <c r="F166" s="34">
        <f>B166*C166</f>
        <v>14.540000000000001</v>
      </c>
      <c r="G166" s="37"/>
    </row>
    <row r="167" spans="1:7" ht="13.5">
      <c r="A167" s="33">
        <v>4</v>
      </c>
      <c r="B167" s="34">
        <v>7.28</v>
      </c>
      <c r="C167" s="35">
        <v>2</v>
      </c>
      <c r="D167" s="34"/>
      <c r="E167" s="34"/>
      <c r="F167" s="34">
        <f>B167*C167</f>
        <v>14.56</v>
      </c>
      <c r="G167" s="37"/>
    </row>
    <row r="168" spans="1:7" ht="13.5">
      <c r="A168" s="33">
        <v>5</v>
      </c>
      <c r="B168" s="34">
        <v>1.48</v>
      </c>
      <c r="C168" s="35">
        <v>34</v>
      </c>
      <c r="D168" s="34"/>
      <c r="E168" s="34">
        <f>B168*C168</f>
        <v>50.32</v>
      </c>
      <c r="F168" s="34"/>
      <c r="G168" s="37"/>
    </row>
    <row r="169" spans="1:7" ht="13.5">
      <c r="A169" s="33">
        <v>6</v>
      </c>
      <c r="B169" s="34">
        <v>6.98</v>
      </c>
      <c r="C169" s="35">
        <v>4</v>
      </c>
      <c r="D169" s="34"/>
      <c r="E169" s="34"/>
      <c r="F169" s="34"/>
      <c r="G169" s="37">
        <f>B169*C169</f>
        <v>27.92</v>
      </c>
    </row>
    <row r="170" spans="1:7" ht="13.5">
      <c r="A170" s="33">
        <v>7</v>
      </c>
      <c r="B170" s="34">
        <v>6.3</v>
      </c>
      <c r="C170" s="35">
        <v>5</v>
      </c>
      <c r="D170" s="34"/>
      <c r="E170" s="34"/>
      <c r="F170" s="34"/>
      <c r="G170" s="37">
        <f>B170*C170</f>
        <v>31.5</v>
      </c>
    </row>
    <row r="171" spans="1:7" ht="13.5">
      <c r="A171" s="33">
        <v>8</v>
      </c>
      <c r="B171" s="34">
        <v>7.31</v>
      </c>
      <c r="C171" s="35">
        <v>2</v>
      </c>
      <c r="D171" s="34"/>
      <c r="E171" s="34"/>
      <c r="F171" s="34">
        <f>B171*C171</f>
        <v>14.620000000000001</v>
      </c>
      <c r="G171" s="37"/>
    </row>
    <row r="172" spans="1:7" ht="13.5">
      <c r="A172" s="33">
        <v>9</v>
      </c>
      <c r="B172" s="34">
        <v>7.33</v>
      </c>
      <c r="C172" s="35">
        <v>2</v>
      </c>
      <c r="D172" s="34"/>
      <c r="E172" s="34"/>
      <c r="F172" s="34">
        <f>B172*C172</f>
        <v>14.66</v>
      </c>
      <c r="G172" s="37"/>
    </row>
    <row r="173" spans="1:7" ht="13.5">
      <c r="A173" s="33">
        <v>10</v>
      </c>
      <c r="B173" s="34">
        <v>1.46</v>
      </c>
      <c r="C173" s="35">
        <v>66</v>
      </c>
      <c r="D173" s="34"/>
      <c r="E173" s="34">
        <f>B173*C173</f>
        <v>96.36</v>
      </c>
      <c r="F173" s="34"/>
      <c r="G173" s="37"/>
    </row>
    <row r="174" spans="1:7" ht="13.5">
      <c r="A174" s="33">
        <v>11</v>
      </c>
      <c r="B174" s="34">
        <v>0.92</v>
      </c>
      <c r="C174" s="35">
        <v>112</v>
      </c>
      <c r="D174" s="34">
        <f>B174*C174</f>
        <v>103.04</v>
      </c>
      <c r="E174" s="34"/>
      <c r="F174" s="34"/>
      <c r="G174" s="37"/>
    </row>
    <row r="175" spans="1:7" ht="13.5">
      <c r="A175" s="33">
        <v>12</v>
      </c>
      <c r="B175" s="34">
        <v>0.72</v>
      </c>
      <c r="C175" s="35">
        <v>112</v>
      </c>
      <c r="D175" s="34">
        <f>B175*C175</f>
        <v>80.64</v>
      </c>
      <c r="E175" s="34"/>
      <c r="F175" s="34"/>
      <c r="G175" s="37"/>
    </row>
    <row r="176" spans="1:7" ht="13.5">
      <c r="A176" s="33">
        <v>13</v>
      </c>
      <c r="B176" s="34">
        <v>5.18</v>
      </c>
      <c r="C176" s="35">
        <v>8</v>
      </c>
      <c r="D176" s="34"/>
      <c r="E176" s="34"/>
      <c r="F176" s="34"/>
      <c r="G176" s="37">
        <f>B176*C176</f>
        <v>41.44</v>
      </c>
    </row>
    <row r="177" spans="1:7" ht="13.5">
      <c r="A177" s="33">
        <v>14</v>
      </c>
      <c r="B177" s="34">
        <v>5.18</v>
      </c>
      <c r="C177" s="35">
        <v>8</v>
      </c>
      <c r="D177" s="34"/>
      <c r="E177" s="34"/>
      <c r="F177" s="34">
        <f>B177*C177</f>
        <v>41.44</v>
      </c>
      <c r="G177" s="37"/>
    </row>
    <row r="178" spans="1:7" ht="13.5">
      <c r="A178" s="33">
        <v>15</v>
      </c>
      <c r="B178" s="34">
        <v>4.07</v>
      </c>
      <c r="C178" s="35">
        <v>8</v>
      </c>
      <c r="D178" s="34"/>
      <c r="E178" s="34"/>
      <c r="F178" s="34"/>
      <c r="G178" s="37">
        <f>B178*C178</f>
        <v>32.56</v>
      </c>
    </row>
    <row r="179" spans="1:7" ht="13.5">
      <c r="A179" s="33">
        <v>16</v>
      </c>
      <c r="B179" s="34">
        <v>4.07</v>
      </c>
      <c r="C179" s="35">
        <v>8</v>
      </c>
      <c r="D179" s="34">
        <f>B179*C179</f>
        <v>32.56</v>
      </c>
      <c r="E179" s="34"/>
      <c r="F179" s="34">
        <f>B179*C179</f>
        <v>32.56</v>
      </c>
      <c r="G179" s="37"/>
    </row>
    <row r="180" spans="1:7" ht="13.5">
      <c r="A180" s="38" t="s">
        <v>12</v>
      </c>
      <c r="B180" s="39"/>
      <c r="C180" s="39"/>
      <c r="D180" s="16">
        <f>SUM(D167:D179)</f>
        <v>216.24</v>
      </c>
      <c r="E180" s="16">
        <f>SUM(E164:E179)</f>
        <v>146.68</v>
      </c>
      <c r="F180" s="16">
        <f>SUM(F164:F179)</f>
        <v>132.38</v>
      </c>
      <c r="G180" s="40">
        <f>SUM(G164:G179)</f>
        <v>166.5</v>
      </c>
    </row>
    <row r="181" spans="1:7" ht="13.5">
      <c r="A181" s="41" t="s">
        <v>13</v>
      </c>
      <c r="B181" s="42"/>
      <c r="C181" s="42"/>
      <c r="D181" s="43">
        <f>D180*0.222</f>
        <v>48.005280000000006</v>
      </c>
      <c r="E181" s="43">
        <f>E180*0.395</f>
        <v>57.93860000000001</v>
      </c>
      <c r="F181" s="43">
        <f>F180*0.888</f>
        <v>117.55344</v>
      </c>
      <c r="G181" s="44">
        <f>G180*1.58</f>
        <v>263.07</v>
      </c>
    </row>
    <row r="182" spans="1:7" ht="13.5">
      <c r="A182" s="45" t="s">
        <v>50</v>
      </c>
      <c r="B182" s="46"/>
      <c r="C182" s="47">
        <v>1</v>
      </c>
      <c r="D182" s="48"/>
      <c r="E182" s="49"/>
      <c r="F182" s="49"/>
      <c r="G182" s="50">
        <f>SUM(D181:G181)</f>
        <v>486.56732000000005</v>
      </c>
    </row>
    <row r="183" spans="1:7" ht="13.5">
      <c r="A183" s="45" t="s">
        <v>51</v>
      </c>
      <c r="B183" s="46"/>
      <c r="C183" s="47">
        <v>2</v>
      </c>
      <c r="D183" s="48"/>
      <c r="E183" s="51"/>
      <c r="F183" s="51"/>
      <c r="G183" s="52">
        <f>G182*C183</f>
        <v>973.1346400000001</v>
      </c>
    </row>
    <row r="184" spans="1:6" ht="12.75">
      <c r="A184" s="86"/>
      <c r="B184" s="86"/>
      <c r="C184" s="86"/>
      <c r="D184" s="86"/>
      <c r="E184" s="87"/>
      <c r="F184" s="88"/>
    </row>
    <row r="185" spans="1:6" ht="12.75">
      <c r="A185" s="86"/>
      <c r="B185" s="86"/>
      <c r="C185" s="86"/>
      <c r="D185" s="86"/>
      <c r="E185" s="87"/>
      <c r="F185" s="88"/>
    </row>
    <row r="186" spans="1:6" ht="12.75">
      <c r="A186" s="86"/>
      <c r="B186" s="86"/>
      <c r="C186" s="86"/>
      <c r="D186" s="86"/>
      <c r="E186" s="87"/>
      <c r="F186" s="88"/>
    </row>
    <row r="187" spans="1:5" ht="17.25">
      <c r="A187" s="2" t="s">
        <v>56</v>
      </c>
      <c r="B187" s="3"/>
      <c r="C187" s="4" t="s">
        <v>53</v>
      </c>
      <c r="D187" s="5"/>
      <c r="E187" s="3"/>
    </row>
    <row r="188" spans="1:5" ht="17.25">
      <c r="A188" s="6"/>
      <c r="B188" s="6"/>
      <c r="C188" s="6"/>
      <c r="D188" s="5"/>
      <c r="E188" s="6"/>
    </row>
    <row r="189" spans="1:6" ht="13.5">
      <c r="A189" s="7"/>
      <c r="B189" s="8" t="s">
        <v>2</v>
      </c>
      <c r="C189" s="8" t="s">
        <v>3</v>
      </c>
      <c r="D189" s="9" t="s">
        <v>4</v>
      </c>
      <c r="E189" s="9" t="s">
        <v>5</v>
      </c>
      <c r="F189" s="89" t="s">
        <v>5</v>
      </c>
    </row>
    <row r="190" spans="1:6" ht="13.5">
      <c r="A190" s="11" t="s">
        <v>6</v>
      </c>
      <c r="B190" s="12" t="s">
        <v>7</v>
      </c>
      <c r="C190" s="12" t="s">
        <v>8</v>
      </c>
      <c r="D190" s="13" t="s">
        <v>9</v>
      </c>
      <c r="E190" s="13" t="s">
        <v>10</v>
      </c>
      <c r="F190" s="32" t="s">
        <v>17</v>
      </c>
    </row>
    <row r="191" spans="1:6" ht="13.5">
      <c r="A191" s="33">
        <v>1</v>
      </c>
      <c r="B191" s="34">
        <v>6.06</v>
      </c>
      <c r="C191" s="35">
        <v>4</v>
      </c>
      <c r="D191" s="36"/>
      <c r="E191" s="34">
        <f>B191*C191</f>
        <v>24.240000000000002</v>
      </c>
      <c r="F191" s="37"/>
    </row>
    <row r="192" spans="1:6" ht="13.5">
      <c r="A192" s="33">
        <v>2</v>
      </c>
      <c r="B192" s="34">
        <v>5.38</v>
      </c>
      <c r="C192" s="35">
        <v>4</v>
      </c>
      <c r="D192" s="36"/>
      <c r="E192" s="34">
        <f>B192*C192</f>
        <v>21.52</v>
      </c>
      <c r="F192" s="37"/>
    </row>
    <row r="193" spans="1:6" ht="13.5">
      <c r="A193" s="33">
        <v>3</v>
      </c>
      <c r="B193" s="34">
        <v>6.31</v>
      </c>
      <c r="C193" s="35">
        <v>2</v>
      </c>
      <c r="D193" s="36"/>
      <c r="E193" s="34">
        <f>B193*C193</f>
        <v>12.620000000000001</v>
      </c>
      <c r="F193" s="37"/>
    </row>
    <row r="194" spans="1:6" ht="13.5">
      <c r="A194" s="33">
        <v>4</v>
      </c>
      <c r="B194" s="34">
        <v>1.6</v>
      </c>
      <c r="C194" s="35">
        <v>48</v>
      </c>
      <c r="D194" s="34">
        <f>B194*C194</f>
        <v>76.80000000000001</v>
      </c>
      <c r="E194" s="34"/>
      <c r="F194" s="37"/>
    </row>
    <row r="195" spans="1:6" ht="13.5">
      <c r="A195" s="33">
        <v>5</v>
      </c>
      <c r="B195" s="34">
        <v>5.57</v>
      </c>
      <c r="C195" s="35">
        <v>6</v>
      </c>
      <c r="D195" s="34"/>
      <c r="E195" s="34"/>
      <c r="F195" s="37">
        <f>B195*C195</f>
        <v>33.42</v>
      </c>
    </row>
    <row r="196" spans="1:6" ht="13.5">
      <c r="A196" s="33">
        <v>6</v>
      </c>
      <c r="B196" s="34">
        <v>5.82</v>
      </c>
      <c r="C196" s="35">
        <v>6</v>
      </c>
      <c r="D196" s="34"/>
      <c r="E196" s="34"/>
      <c r="F196" s="37">
        <f>B196*C196</f>
        <v>34.92</v>
      </c>
    </row>
    <row r="197" spans="1:6" ht="13.5">
      <c r="A197" s="33">
        <v>7</v>
      </c>
      <c r="B197" s="34">
        <v>1.52</v>
      </c>
      <c r="C197" s="35">
        <v>29</v>
      </c>
      <c r="D197" s="34">
        <f>B197*C197</f>
        <v>44.08</v>
      </c>
      <c r="E197" s="34"/>
      <c r="F197" s="37"/>
    </row>
    <row r="198" spans="1:6" ht="13.5">
      <c r="A198" s="33">
        <v>8</v>
      </c>
      <c r="B198" s="34">
        <v>1.22</v>
      </c>
      <c r="C198" s="35">
        <v>29</v>
      </c>
      <c r="D198" s="34">
        <f>B198*C198</f>
        <v>35.38</v>
      </c>
      <c r="E198" s="34"/>
      <c r="F198" s="37"/>
    </row>
    <row r="199" spans="1:6" ht="13.5">
      <c r="A199" s="38" t="s">
        <v>12</v>
      </c>
      <c r="B199" s="39"/>
      <c r="C199" s="39"/>
      <c r="D199" s="16">
        <f>SUM(D194:D198)</f>
        <v>156.26000000000002</v>
      </c>
      <c r="E199" s="16">
        <f>SUM(E191:E198)</f>
        <v>58.38</v>
      </c>
      <c r="F199" s="40">
        <f>SUM(F191:F198)</f>
        <v>68.34</v>
      </c>
    </row>
    <row r="200" spans="1:6" ht="13.5">
      <c r="A200" s="41" t="s">
        <v>13</v>
      </c>
      <c r="B200" s="42"/>
      <c r="C200" s="42"/>
      <c r="D200" s="43">
        <f>D199*0.222</f>
        <v>34.68972</v>
      </c>
      <c r="E200" s="43">
        <f>E199*0.888</f>
        <v>51.841440000000006</v>
      </c>
      <c r="F200" s="44">
        <f>F199*1.58</f>
        <v>107.97720000000001</v>
      </c>
    </row>
    <row r="201" spans="1:6" ht="13.5">
      <c r="A201" s="45" t="s">
        <v>50</v>
      </c>
      <c r="B201" s="46"/>
      <c r="C201" s="47">
        <v>1</v>
      </c>
      <c r="D201" s="48"/>
      <c r="E201" s="49"/>
      <c r="F201" s="52">
        <f>SUM(D200:F200)</f>
        <v>194.50836</v>
      </c>
    </row>
    <row r="202" spans="1:6" ht="12.75">
      <c r="A202" s="86"/>
      <c r="B202" s="86"/>
      <c r="C202" s="86"/>
      <c r="D202" s="86"/>
      <c r="E202" s="87"/>
      <c r="F202" s="88"/>
    </row>
    <row r="203" spans="1:6" ht="12.75">
      <c r="A203" s="86"/>
      <c r="B203" s="86"/>
      <c r="C203" s="86"/>
      <c r="D203" s="86"/>
      <c r="E203" s="87"/>
      <c r="F203" s="88"/>
    </row>
    <row r="204" spans="1:6" ht="12.75">
      <c r="A204" s="86"/>
      <c r="B204" s="86"/>
      <c r="C204" s="86"/>
      <c r="D204" s="86"/>
      <c r="E204" s="87"/>
      <c r="F204" s="88"/>
    </row>
    <row r="205" spans="1:6" ht="12.75">
      <c r="A205" s="86"/>
      <c r="B205" s="86"/>
      <c r="C205" s="86"/>
      <c r="D205" s="86"/>
      <c r="E205" s="87"/>
      <c r="F205" s="88"/>
    </row>
    <row r="206" spans="1:6" ht="12.75">
      <c r="A206" s="86"/>
      <c r="B206" s="86"/>
      <c r="C206" s="86"/>
      <c r="D206" s="86"/>
      <c r="E206" s="87"/>
      <c r="F206" s="88"/>
    </row>
    <row r="207" spans="1:6" ht="12.75">
      <c r="A207" s="86"/>
      <c r="B207" s="86"/>
      <c r="C207" s="86"/>
      <c r="D207" s="86"/>
      <c r="E207" s="87"/>
      <c r="F207" s="88"/>
    </row>
    <row r="208" spans="1:6" ht="12.75">
      <c r="A208" s="86"/>
      <c r="B208" s="86"/>
      <c r="C208" s="86"/>
      <c r="D208" s="86"/>
      <c r="E208" s="87"/>
      <c r="F208" s="88"/>
    </row>
    <row r="209" spans="1:6" ht="12.75">
      <c r="A209" s="86"/>
      <c r="B209" s="86"/>
      <c r="C209" s="86"/>
      <c r="D209" s="86"/>
      <c r="E209" s="87"/>
      <c r="F209" s="88"/>
    </row>
    <row r="210" spans="1:6" ht="12.75">
      <c r="A210" s="86"/>
      <c r="B210" s="86"/>
      <c r="C210" s="86"/>
      <c r="D210" s="86"/>
      <c r="E210" s="87"/>
      <c r="F210" s="88"/>
    </row>
    <row r="211" spans="1:5" ht="17.25">
      <c r="A211" s="2" t="s">
        <v>57</v>
      </c>
      <c r="B211" s="3"/>
      <c r="C211" s="4" t="s">
        <v>58</v>
      </c>
      <c r="D211" s="5"/>
      <c r="E211" s="3"/>
    </row>
    <row r="212" spans="1:5" ht="12.75" customHeight="1">
      <c r="A212" s="6"/>
      <c r="B212" s="6"/>
      <c r="C212" s="6"/>
      <c r="D212" s="5"/>
      <c r="E212" s="6"/>
    </row>
    <row r="213" spans="1:5" ht="13.5">
      <c r="A213" s="7"/>
      <c r="B213" s="8" t="s">
        <v>2</v>
      </c>
      <c r="C213" s="8" t="s">
        <v>3</v>
      </c>
      <c r="D213" s="9" t="s">
        <v>4</v>
      </c>
      <c r="E213" s="10" t="s">
        <v>5</v>
      </c>
    </row>
    <row r="214" spans="1:5" ht="13.5">
      <c r="A214" s="11" t="s">
        <v>6</v>
      </c>
      <c r="B214" s="12" t="s">
        <v>7</v>
      </c>
      <c r="C214" s="12" t="s">
        <v>8</v>
      </c>
      <c r="D214" s="13" t="s">
        <v>9</v>
      </c>
      <c r="E214" s="14" t="s">
        <v>10</v>
      </c>
    </row>
    <row r="215" spans="1:5" ht="13.5">
      <c r="A215" s="61"/>
      <c r="B215" s="62"/>
      <c r="C215" s="63" t="s">
        <v>59</v>
      </c>
      <c r="D215" s="64"/>
      <c r="E215" s="65"/>
    </row>
    <row r="216" spans="1:5" ht="13.5">
      <c r="A216" s="66">
        <v>1</v>
      </c>
      <c r="B216" s="67">
        <v>3.26</v>
      </c>
      <c r="C216" s="68">
        <v>8</v>
      </c>
      <c r="D216" s="69"/>
      <c r="E216" s="70">
        <f>B216*C216</f>
        <v>26.080000000000002</v>
      </c>
    </row>
    <row r="217" spans="1:5" ht="13.5">
      <c r="A217" s="71">
        <v>2</v>
      </c>
      <c r="B217" s="43">
        <v>3.26</v>
      </c>
      <c r="C217" s="72">
        <v>8</v>
      </c>
      <c r="D217" s="73"/>
      <c r="E217" s="74">
        <f>B217*C217</f>
        <v>26.080000000000002</v>
      </c>
    </row>
    <row r="218" spans="1:5" ht="13.5">
      <c r="A218" s="71">
        <v>3</v>
      </c>
      <c r="B218" s="43">
        <v>1.42</v>
      </c>
      <c r="C218" s="72">
        <v>30</v>
      </c>
      <c r="D218" s="73">
        <f>B218*C218</f>
        <v>42.599999999999994</v>
      </c>
      <c r="E218" s="74"/>
    </row>
    <row r="219" spans="1:5" ht="14.25">
      <c r="A219" s="61"/>
      <c r="B219" s="62"/>
      <c r="C219" s="63" t="s">
        <v>60</v>
      </c>
      <c r="D219" s="64"/>
      <c r="E219" s="65"/>
    </row>
    <row r="220" spans="1:5" ht="13.5">
      <c r="A220" s="66">
        <v>4</v>
      </c>
      <c r="B220" s="67">
        <v>4.47</v>
      </c>
      <c r="C220" s="68">
        <v>16</v>
      </c>
      <c r="D220" s="69"/>
      <c r="E220" s="70">
        <f>B220*C220</f>
        <v>71.52</v>
      </c>
    </row>
    <row r="221" spans="1:5" ht="13.5">
      <c r="A221" s="71">
        <v>5</v>
      </c>
      <c r="B221" s="43">
        <v>4.47</v>
      </c>
      <c r="C221" s="72">
        <v>24</v>
      </c>
      <c r="D221" s="73"/>
      <c r="E221" s="74">
        <f>B221*C221</f>
        <v>107.28</v>
      </c>
    </row>
    <row r="222" spans="1:5" ht="13.5">
      <c r="A222" s="71">
        <v>3</v>
      </c>
      <c r="B222" s="43">
        <v>1.42</v>
      </c>
      <c r="C222" s="72">
        <v>84</v>
      </c>
      <c r="D222" s="73">
        <f>B222*C222</f>
        <v>119.28</v>
      </c>
      <c r="E222" s="74"/>
    </row>
    <row r="223" spans="1:5" ht="13.5">
      <c r="A223" s="38" t="s">
        <v>12</v>
      </c>
      <c r="B223" s="39"/>
      <c r="C223" s="39"/>
      <c r="D223" s="16">
        <f>SUM(D218:D222)</f>
        <v>161.88</v>
      </c>
      <c r="E223" s="18">
        <f>SUM(E215:E222)</f>
        <v>230.96</v>
      </c>
    </row>
    <row r="224" spans="1:5" ht="13.5">
      <c r="A224" s="41" t="s">
        <v>13</v>
      </c>
      <c r="B224" s="42"/>
      <c r="C224" s="42"/>
      <c r="D224" s="43">
        <f>D223*0.222</f>
        <v>35.93736</v>
      </c>
      <c r="E224" s="90">
        <f>E223*0.888</f>
        <v>205.09248000000002</v>
      </c>
    </row>
    <row r="225" spans="1:5" ht="13.5">
      <c r="A225" s="45" t="s">
        <v>14</v>
      </c>
      <c r="B225" s="46"/>
      <c r="C225" s="47"/>
      <c r="D225" s="48"/>
      <c r="E225" s="91">
        <f>SUM(D224:E224)</f>
        <v>241.02984000000004</v>
      </c>
    </row>
    <row r="226" spans="1:6" ht="12.75">
      <c r="A226" s="86"/>
      <c r="B226" s="86"/>
      <c r="C226" s="86"/>
      <c r="D226" s="86"/>
      <c r="E226" s="87"/>
      <c r="F226" s="88"/>
    </row>
    <row r="227" spans="1:6" ht="12.75">
      <c r="A227" s="86"/>
      <c r="B227" s="86"/>
      <c r="C227" s="86"/>
      <c r="D227" s="86"/>
      <c r="E227" s="87"/>
      <c r="F227" s="88"/>
    </row>
    <row r="228" spans="1:6" ht="17.25">
      <c r="A228" s="2" t="s">
        <v>61</v>
      </c>
      <c r="B228" s="3"/>
      <c r="C228" s="4" t="s">
        <v>58</v>
      </c>
      <c r="D228" s="5"/>
      <c r="E228" s="3"/>
      <c r="F228" s="88"/>
    </row>
    <row r="229" spans="1:6" ht="12.75" customHeight="1">
      <c r="A229" s="6"/>
      <c r="B229" s="6"/>
      <c r="C229" s="6"/>
      <c r="D229" s="5"/>
      <c r="E229" s="6"/>
      <c r="F229" s="88"/>
    </row>
    <row r="230" spans="1:6" ht="13.5">
      <c r="A230" s="7"/>
      <c r="B230" s="8" t="s">
        <v>2</v>
      </c>
      <c r="C230" s="8" t="s">
        <v>3</v>
      </c>
      <c r="D230" s="9" t="s">
        <v>4</v>
      </c>
      <c r="E230" s="9" t="s">
        <v>5</v>
      </c>
      <c r="F230" s="89" t="s">
        <v>5</v>
      </c>
    </row>
    <row r="231" spans="1:6" ht="13.5">
      <c r="A231" s="11" t="s">
        <v>6</v>
      </c>
      <c r="B231" s="12" t="s">
        <v>7</v>
      </c>
      <c r="C231" s="12" t="s">
        <v>8</v>
      </c>
      <c r="D231" s="13" t="s">
        <v>9</v>
      </c>
      <c r="E231" s="13" t="s">
        <v>10</v>
      </c>
      <c r="F231" s="32" t="s">
        <v>17</v>
      </c>
    </row>
    <row r="232" spans="1:6" ht="13.5">
      <c r="A232" s="61"/>
      <c r="B232" s="62"/>
      <c r="C232" s="63" t="s">
        <v>62</v>
      </c>
      <c r="D232" s="64"/>
      <c r="E232" s="64"/>
      <c r="F232" s="50"/>
    </row>
    <row r="233" spans="1:6" ht="13.5">
      <c r="A233" s="66">
        <v>1</v>
      </c>
      <c r="B233" s="67">
        <v>5.6</v>
      </c>
      <c r="C233" s="68">
        <v>4</v>
      </c>
      <c r="D233" s="69"/>
      <c r="E233" s="69">
        <f>B233*C233</f>
        <v>22.400000000000002</v>
      </c>
      <c r="F233" s="37"/>
    </row>
    <row r="234" spans="1:6" ht="13.5">
      <c r="A234" s="71">
        <v>2</v>
      </c>
      <c r="B234" s="43">
        <v>5.6</v>
      </c>
      <c r="C234" s="72">
        <v>2</v>
      </c>
      <c r="D234" s="73"/>
      <c r="E234" s="73">
        <f>B234*C234</f>
        <v>11.200000000000001</v>
      </c>
      <c r="F234" s="37"/>
    </row>
    <row r="235" spans="1:6" ht="13.5">
      <c r="A235" s="71">
        <v>3</v>
      </c>
      <c r="B235" s="43">
        <v>5.95</v>
      </c>
      <c r="C235" s="72">
        <v>2</v>
      </c>
      <c r="D235" s="73"/>
      <c r="E235" s="73">
        <f>C235*B235</f>
        <v>11.9</v>
      </c>
      <c r="F235" s="37"/>
    </row>
    <row r="236" spans="1:6" ht="13.5">
      <c r="A236" s="71">
        <v>4</v>
      </c>
      <c r="B236" s="43">
        <v>5.6</v>
      </c>
      <c r="C236" s="72">
        <v>2</v>
      </c>
      <c r="D236" s="73"/>
      <c r="E236" s="73"/>
      <c r="F236" s="37">
        <f>B236*C236</f>
        <v>11.200000000000001</v>
      </c>
    </row>
    <row r="237" spans="1:6" ht="13.5">
      <c r="A237" s="71">
        <v>5</v>
      </c>
      <c r="B237" s="43">
        <v>1.42</v>
      </c>
      <c r="C237" s="72">
        <v>26</v>
      </c>
      <c r="D237" s="73">
        <f>B237*C237</f>
        <v>36.92</v>
      </c>
      <c r="E237" s="73"/>
      <c r="F237" s="37"/>
    </row>
    <row r="238" spans="1:6" ht="13.5">
      <c r="A238" s="61"/>
      <c r="B238" s="62"/>
      <c r="C238" s="63" t="s">
        <v>63</v>
      </c>
      <c r="D238" s="64"/>
      <c r="E238" s="64"/>
      <c r="F238" s="50"/>
    </row>
    <row r="239" spans="1:6" ht="13.5">
      <c r="A239" s="66">
        <v>6</v>
      </c>
      <c r="B239" s="67">
        <v>3.92</v>
      </c>
      <c r="C239" s="68">
        <v>4</v>
      </c>
      <c r="D239" s="69"/>
      <c r="E239" s="69">
        <f>B239*C239</f>
        <v>15.68</v>
      </c>
      <c r="F239" s="37"/>
    </row>
    <row r="240" spans="1:6" ht="13.5">
      <c r="A240" s="71">
        <v>7</v>
      </c>
      <c r="B240" s="43">
        <v>3.92</v>
      </c>
      <c r="C240" s="72">
        <v>4</v>
      </c>
      <c r="D240" s="73"/>
      <c r="E240" s="73">
        <f>B240*C240</f>
        <v>15.68</v>
      </c>
      <c r="F240" s="92"/>
    </row>
    <row r="241" spans="1:6" ht="13.5">
      <c r="A241" s="71">
        <v>5</v>
      </c>
      <c r="B241" s="43">
        <v>1.42</v>
      </c>
      <c r="C241" s="72">
        <v>18</v>
      </c>
      <c r="D241" s="73">
        <f>B241*C241</f>
        <v>25.56</v>
      </c>
      <c r="E241" s="73"/>
      <c r="F241" s="93"/>
    </row>
    <row r="242" spans="1:6" ht="13.5">
      <c r="A242" s="38" t="s">
        <v>12</v>
      </c>
      <c r="B242" s="39"/>
      <c r="C242" s="39"/>
      <c r="D242" s="16">
        <f>SUM(D237:D241)</f>
        <v>62.480000000000004</v>
      </c>
      <c r="E242" s="16">
        <f>SUM(E232:E241)</f>
        <v>76.86</v>
      </c>
      <c r="F242" s="94">
        <f>SUM(F233:F241)</f>
        <v>11.200000000000001</v>
      </c>
    </row>
    <row r="243" spans="1:6" ht="13.5">
      <c r="A243" s="41" t="s">
        <v>13</v>
      </c>
      <c r="B243" s="42"/>
      <c r="C243" s="42"/>
      <c r="D243" s="43">
        <f>D242*0.222</f>
        <v>13.870560000000001</v>
      </c>
      <c r="E243" s="43">
        <f>E242*0.888</f>
        <v>68.25168000000001</v>
      </c>
      <c r="F243" s="95">
        <f>F242*1.58</f>
        <v>17.696</v>
      </c>
    </row>
    <row r="244" spans="1:6" ht="13.5">
      <c r="A244" s="45" t="s">
        <v>14</v>
      </c>
      <c r="B244" s="46"/>
      <c r="C244" s="47"/>
      <c r="D244" s="48"/>
      <c r="E244" s="49"/>
      <c r="F244" s="52">
        <f>SUM(D243:F243)</f>
        <v>99.81824</v>
      </c>
    </row>
    <row r="245" spans="1:6" ht="12.75">
      <c r="A245" s="86"/>
      <c r="B245" s="86"/>
      <c r="C245" s="86"/>
      <c r="D245" s="86"/>
      <c r="E245" s="87"/>
      <c r="F245" s="88"/>
    </row>
    <row r="246" spans="1:6" ht="12.75">
      <c r="A246" s="86"/>
      <c r="B246" s="86"/>
      <c r="C246" s="86"/>
      <c r="D246" s="86"/>
      <c r="E246" s="87"/>
      <c r="F246" s="88"/>
    </row>
    <row r="247" spans="1:6" ht="17.25">
      <c r="A247" s="2" t="s">
        <v>64</v>
      </c>
      <c r="B247" s="3"/>
      <c r="C247" s="4" t="s">
        <v>58</v>
      </c>
      <c r="D247" s="5"/>
      <c r="E247" s="3"/>
      <c r="F247" s="88"/>
    </row>
    <row r="248" spans="1:6" ht="10.5" customHeight="1">
      <c r="A248" s="6"/>
      <c r="B248" s="6"/>
      <c r="C248" s="6"/>
      <c r="D248" s="5"/>
      <c r="E248" s="6"/>
      <c r="F248" s="88"/>
    </row>
    <row r="249" spans="1:6" ht="13.5">
      <c r="A249" s="7"/>
      <c r="B249" s="8" t="s">
        <v>2</v>
      </c>
      <c r="C249" s="8" t="s">
        <v>3</v>
      </c>
      <c r="D249" s="9" t="s">
        <v>4</v>
      </c>
      <c r="E249" s="9" t="s">
        <v>5</v>
      </c>
      <c r="F249" s="89" t="s">
        <v>5</v>
      </c>
    </row>
    <row r="250" spans="1:6" ht="13.5">
      <c r="A250" s="11" t="s">
        <v>6</v>
      </c>
      <c r="B250" s="12" t="s">
        <v>7</v>
      </c>
      <c r="C250" s="12" t="s">
        <v>8</v>
      </c>
      <c r="D250" s="13" t="s">
        <v>9</v>
      </c>
      <c r="E250" s="13" t="s">
        <v>10</v>
      </c>
      <c r="F250" s="32" t="s">
        <v>17</v>
      </c>
    </row>
    <row r="251" spans="1:6" ht="13.5">
      <c r="A251" s="61"/>
      <c r="B251" s="62"/>
      <c r="C251" s="63" t="s">
        <v>65</v>
      </c>
      <c r="D251" s="64"/>
      <c r="E251" s="64"/>
      <c r="F251" s="50"/>
    </row>
    <row r="252" spans="1:6" ht="13.5">
      <c r="A252" s="66">
        <v>1</v>
      </c>
      <c r="B252" s="67">
        <v>3.77</v>
      </c>
      <c r="C252" s="68">
        <v>4</v>
      </c>
      <c r="D252" s="69"/>
      <c r="E252" s="69">
        <f>B252*C252</f>
        <v>15.08</v>
      </c>
      <c r="F252" s="37"/>
    </row>
    <row r="253" spans="1:6" ht="13.5">
      <c r="A253" s="71">
        <v>2</v>
      </c>
      <c r="B253" s="43">
        <v>3.77</v>
      </c>
      <c r="C253" s="72">
        <v>5</v>
      </c>
      <c r="D253" s="73"/>
      <c r="E253" s="73">
        <f>B253*C253</f>
        <v>18.85</v>
      </c>
      <c r="F253" s="37"/>
    </row>
    <row r="254" spans="1:6" ht="13.5">
      <c r="A254" s="71">
        <v>3</v>
      </c>
      <c r="B254" s="43">
        <v>1.42</v>
      </c>
      <c r="C254" s="72">
        <v>18</v>
      </c>
      <c r="D254" s="73"/>
      <c r="E254" s="73"/>
      <c r="F254" s="37">
        <f>B254*C254</f>
        <v>25.56</v>
      </c>
    </row>
    <row r="255" spans="1:6" ht="13.5">
      <c r="A255" s="61"/>
      <c r="B255" s="62"/>
      <c r="C255" s="63" t="s">
        <v>66</v>
      </c>
      <c r="D255" s="64"/>
      <c r="E255" s="64"/>
      <c r="F255" s="50"/>
    </row>
    <row r="256" spans="1:6" ht="13.5">
      <c r="A256" s="66">
        <v>4</v>
      </c>
      <c r="B256" s="67">
        <v>4.07</v>
      </c>
      <c r="C256" s="68">
        <v>4</v>
      </c>
      <c r="D256" s="69"/>
      <c r="E256" s="69">
        <f>B256*C256</f>
        <v>16.28</v>
      </c>
      <c r="F256" s="37"/>
    </row>
    <row r="257" spans="1:6" ht="13.5">
      <c r="A257" s="71">
        <v>5</v>
      </c>
      <c r="B257" s="43">
        <v>4.07</v>
      </c>
      <c r="C257" s="72">
        <v>5</v>
      </c>
      <c r="D257" s="73"/>
      <c r="E257" s="73">
        <f>B257*C257</f>
        <v>20.35</v>
      </c>
      <c r="F257" s="92"/>
    </row>
    <row r="258" spans="1:6" ht="13.5">
      <c r="A258" s="71">
        <v>3</v>
      </c>
      <c r="B258" s="43">
        <v>1.42</v>
      </c>
      <c r="C258" s="72">
        <v>20</v>
      </c>
      <c r="D258" s="73">
        <f>B258*C258</f>
        <v>28.4</v>
      </c>
      <c r="E258" s="73"/>
      <c r="F258" s="93"/>
    </row>
    <row r="259" spans="1:6" ht="13.5">
      <c r="A259" s="38" t="s">
        <v>12</v>
      </c>
      <c r="B259" s="39"/>
      <c r="C259" s="39"/>
      <c r="D259" s="16">
        <f>SUM(D255:D258)</f>
        <v>28.4</v>
      </c>
      <c r="E259" s="16">
        <f>SUM(E251:E258)</f>
        <v>70.56</v>
      </c>
      <c r="F259" s="94">
        <f>SUM(F252:F258)</f>
        <v>25.56</v>
      </c>
    </row>
    <row r="260" spans="1:6" ht="13.5">
      <c r="A260" s="41" t="s">
        <v>13</v>
      </c>
      <c r="B260" s="42"/>
      <c r="C260" s="42"/>
      <c r="D260" s="43">
        <f>D259*0.222</f>
        <v>6.3048</v>
      </c>
      <c r="E260" s="43">
        <f>E259*0.888</f>
        <v>62.65728</v>
      </c>
      <c r="F260" s="95">
        <f>F259*1.58</f>
        <v>40.3848</v>
      </c>
    </row>
    <row r="261" spans="1:6" ht="13.5">
      <c r="A261" s="45" t="s">
        <v>14</v>
      </c>
      <c r="B261" s="46"/>
      <c r="C261" s="47"/>
      <c r="D261" s="48"/>
      <c r="E261" s="49"/>
      <c r="F261" s="52">
        <f>SUM(D260:F260)</f>
        <v>109.34688</v>
      </c>
    </row>
    <row r="262" spans="1:6" ht="12.75">
      <c r="A262" s="86"/>
      <c r="B262" s="86"/>
      <c r="C262" s="86"/>
      <c r="D262" s="86"/>
      <c r="E262" s="87"/>
      <c r="F262" s="88"/>
    </row>
    <row r="263" spans="1:6" ht="12.75">
      <c r="A263" s="86"/>
      <c r="B263" s="86"/>
      <c r="C263" s="86"/>
      <c r="D263" s="86"/>
      <c r="E263" s="87"/>
      <c r="F263" s="88"/>
    </row>
    <row r="264" spans="1:5" ht="17.25">
      <c r="A264" s="2" t="s">
        <v>67</v>
      </c>
      <c r="B264" s="3"/>
      <c r="C264" s="4" t="s">
        <v>53</v>
      </c>
      <c r="D264" s="5"/>
      <c r="E264" s="3"/>
    </row>
    <row r="265" spans="1:5" ht="10.5" customHeight="1">
      <c r="A265" s="6"/>
      <c r="B265" s="6"/>
      <c r="C265" s="6"/>
      <c r="D265" s="5"/>
      <c r="E265" s="6"/>
    </row>
    <row r="266" spans="1:5" ht="13.5">
      <c r="A266" s="7"/>
      <c r="B266" s="8" t="s">
        <v>2</v>
      </c>
      <c r="C266" s="8" t="s">
        <v>3</v>
      </c>
      <c r="D266" s="9" t="s">
        <v>4</v>
      </c>
      <c r="E266" s="10" t="s">
        <v>5</v>
      </c>
    </row>
    <row r="267" spans="1:5" ht="13.5">
      <c r="A267" s="11" t="s">
        <v>6</v>
      </c>
      <c r="B267" s="12" t="s">
        <v>7</v>
      </c>
      <c r="C267" s="12" t="s">
        <v>8</v>
      </c>
      <c r="D267" s="13" t="s">
        <v>9</v>
      </c>
      <c r="E267" s="14" t="s">
        <v>10</v>
      </c>
    </row>
    <row r="268" spans="1:5" ht="13.5">
      <c r="A268" s="33">
        <v>1</v>
      </c>
      <c r="B268" s="34">
        <v>10.22</v>
      </c>
      <c r="C268" s="35">
        <v>2</v>
      </c>
      <c r="D268" s="36"/>
      <c r="E268" s="96">
        <f>B268*C268</f>
        <v>20.44</v>
      </c>
    </row>
    <row r="269" spans="1:5" ht="13.5">
      <c r="A269" s="33">
        <v>2</v>
      </c>
      <c r="B269" s="34">
        <v>10.22</v>
      </c>
      <c r="C269" s="35">
        <v>2</v>
      </c>
      <c r="D269" s="36"/>
      <c r="E269" s="96">
        <f>B269*C269</f>
        <v>20.44</v>
      </c>
    </row>
    <row r="270" spans="1:5" ht="13.5">
      <c r="A270" s="33">
        <v>3</v>
      </c>
      <c r="B270" s="34">
        <v>10.22</v>
      </c>
      <c r="C270" s="35">
        <v>4</v>
      </c>
      <c r="D270" s="36"/>
      <c r="E270" s="96">
        <f>B270*C270</f>
        <v>40.88</v>
      </c>
    </row>
    <row r="271" spans="1:5" ht="13.5">
      <c r="A271" s="33">
        <v>4</v>
      </c>
      <c r="B271" s="34">
        <v>3.04</v>
      </c>
      <c r="C271" s="35">
        <v>2</v>
      </c>
      <c r="D271" s="34"/>
      <c r="E271" s="96">
        <f>B271*C271</f>
        <v>6.08</v>
      </c>
    </row>
    <row r="272" spans="1:5" ht="13.5">
      <c r="A272" s="33">
        <v>5</v>
      </c>
      <c r="B272" s="34">
        <v>1.7000000000000002</v>
      </c>
      <c r="C272" s="35">
        <v>44</v>
      </c>
      <c r="D272" s="34">
        <f>B272*C272</f>
        <v>74.80000000000001</v>
      </c>
      <c r="E272" s="96"/>
    </row>
    <row r="273" spans="1:5" ht="13.5">
      <c r="A273" s="33">
        <v>6</v>
      </c>
      <c r="B273" s="34">
        <v>10.22</v>
      </c>
      <c r="C273" s="35">
        <v>2</v>
      </c>
      <c r="D273" s="34"/>
      <c r="E273" s="96">
        <f>B273*C273</f>
        <v>20.44</v>
      </c>
    </row>
    <row r="274" spans="1:5" ht="13.5">
      <c r="A274" s="33">
        <v>7</v>
      </c>
      <c r="B274" s="34">
        <v>10.22</v>
      </c>
      <c r="C274" s="35">
        <v>4</v>
      </c>
      <c r="D274" s="34"/>
      <c r="E274" s="96">
        <f>B274*C274</f>
        <v>40.88</v>
      </c>
    </row>
    <row r="275" spans="1:5" ht="13.5">
      <c r="A275" s="33">
        <v>8</v>
      </c>
      <c r="B275" s="34">
        <v>0.92</v>
      </c>
      <c r="C275" s="35">
        <v>79</v>
      </c>
      <c r="D275" s="34">
        <f>B275*C275</f>
        <v>72.68</v>
      </c>
      <c r="E275" s="96"/>
    </row>
    <row r="276" spans="1:5" ht="13.5">
      <c r="A276" s="38" t="s">
        <v>12</v>
      </c>
      <c r="B276" s="39"/>
      <c r="C276" s="39"/>
      <c r="D276" s="16">
        <f>SUM(D271:D275)</f>
        <v>147.48000000000002</v>
      </c>
      <c r="E276" s="18">
        <f>SUM(E268:E275)</f>
        <v>149.16</v>
      </c>
    </row>
    <row r="277" spans="1:5" ht="13.5">
      <c r="A277" s="41" t="s">
        <v>13</v>
      </c>
      <c r="B277" s="42"/>
      <c r="C277" s="42"/>
      <c r="D277" s="43">
        <f>D276*0.222</f>
        <v>32.74056</v>
      </c>
      <c r="E277" s="90">
        <f>E276*0.888</f>
        <v>132.45408</v>
      </c>
    </row>
    <row r="278" spans="1:5" ht="13.5">
      <c r="A278" s="45" t="s">
        <v>50</v>
      </c>
      <c r="B278" s="46"/>
      <c r="C278" s="47">
        <v>1</v>
      </c>
      <c r="D278" s="48"/>
      <c r="E278" s="91">
        <f>SUM(D277:E277)</f>
        <v>165.19464</v>
      </c>
    </row>
    <row r="279" spans="1:6" ht="12.75">
      <c r="A279" s="86"/>
      <c r="B279" s="86"/>
      <c r="C279" s="86"/>
      <c r="D279" s="86"/>
      <c r="E279" s="87"/>
      <c r="F279" s="88"/>
    </row>
    <row r="280" spans="1:6" ht="12.75">
      <c r="A280" s="86"/>
      <c r="B280" s="86"/>
      <c r="C280" s="86"/>
      <c r="D280" s="86"/>
      <c r="E280" s="87"/>
      <c r="F280" s="88"/>
    </row>
    <row r="281" spans="1:5" ht="17.25">
      <c r="A281" s="2" t="s">
        <v>68</v>
      </c>
      <c r="B281" s="3"/>
      <c r="C281" s="4" t="s">
        <v>53</v>
      </c>
      <c r="D281" s="5"/>
      <c r="E281" s="3"/>
    </row>
    <row r="282" spans="1:5" ht="10.5" customHeight="1">
      <c r="A282" s="6"/>
      <c r="B282" s="6"/>
      <c r="C282" s="6"/>
      <c r="D282" s="5"/>
      <c r="E282" s="6"/>
    </row>
    <row r="283" spans="1:6" ht="13.5">
      <c r="A283" s="7"/>
      <c r="B283" s="8" t="s">
        <v>2</v>
      </c>
      <c r="C283" s="8" t="s">
        <v>3</v>
      </c>
      <c r="D283" s="9" t="s">
        <v>4</v>
      </c>
      <c r="E283" s="9" t="s">
        <v>5</v>
      </c>
      <c r="F283" s="89" t="s">
        <v>5</v>
      </c>
    </row>
    <row r="284" spans="1:6" ht="13.5">
      <c r="A284" s="11" t="s">
        <v>6</v>
      </c>
      <c r="B284" s="12" t="s">
        <v>7</v>
      </c>
      <c r="C284" s="12" t="s">
        <v>8</v>
      </c>
      <c r="D284" s="13" t="s">
        <v>9</v>
      </c>
      <c r="E284" s="13" t="s">
        <v>10</v>
      </c>
      <c r="F284" s="32" t="s">
        <v>17</v>
      </c>
    </row>
    <row r="285" spans="1:6" ht="13.5">
      <c r="A285" s="33">
        <v>1</v>
      </c>
      <c r="B285" s="34">
        <v>10.74</v>
      </c>
      <c r="C285" s="35">
        <v>2</v>
      </c>
      <c r="D285" s="36"/>
      <c r="E285" s="34"/>
      <c r="F285" s="37">
        <f>B285*C285</f>
        <v>21.48</v>
      </c>
    </row>
    <row r="286" spans="1:6" ht="13.5">
      <c r="A286" s="33">
        <v>2</v>
      </c>
      <c r="B286" s="34">
        <v>10.74</v>
      </c>
      <c r="C286" s="35">
        <v>7</v>
      </c>
      <c r="D286" s="36"/>
      <c r="E286" s="34">
        <f>B286*C286</f>
        <v>75.18</v>
      </c>
      <c r="F286" s="37"/>
    </row>
    <row r="287" spans="1:6" ht="13.5">
      <c r="A287" s="33">
        <v>3</v>
      </c>
      <c r="B287" s="34">
        <v>10.74</v>
      </c>
      <c r="C287" s="35">
        <v>2</v>
      </c>
      <c r="D287" s="36"/>
      <c r="E287" s="34">
        <f>B287*C287</f>
        <v>21.48</v>
      </c>
      <c r="F287" s="37"/>
    </row>
    <row r="288" spans="1:6" ht="13.5">
      <c r="A288" s="33">
        <v>4</v>
      </c>
      <c r="B288" s="34">
        <v>10.74</v>
      </c>
      <c r="C288" s="35">
        <v>3</v>
      </c>
      <c r="D288" s="34"/>
      <c r="E288" s="34"/>
      <c r="F288" s="37">
        <f>B288*C288</f>
        <v>32.22</v>
      </c>
    </row>
    <row r="289" spans="1:6" ht="13.5">
      <c r="A289" s="33">
        <v>5</v>
      </c>
      <c r="B289" s="34">
        <v>11.76</v>
      </c>
      <c r="C289" s="35">
        <v>2</v>
      </c>
      <c r="D289" s="34"/>
      <c r="E289" s="34">
        <f>B289*C289</f>
        <v>23.52</v>
      </c>
      <c r="F289" s="37"/>
    </row>
    <row r="290" spans="1:6" ht="13.5">
      <c r="A290" s="33">
        <v>6</v>
      </c>
      <c r="B290" s="34">
        <v>3.22</v>
      </c>
      <c r="C290" s="35">
        <v>40</v>
      </c>
      <c r="D290" s="34">
        <f>B290*C290</f>
        <v>128.8</v>
      </c>
      <c r="E290" s="34"/>
      <c r="F290" s="37"/>
    </row>
    <row r="291" spans="1:6" ht="13.5">
      <c r="A291" s="33">
        <v>7</v>
      </c>
      <c r="B291" s="34">
        <v>1.56</v>
      </c>
      <c r="C291" s="35">
        <v>79</v>
      </c>
      <c r="D291" s="34">
        <f>B291*C291</f>
        <v>123.24000000000001</v>
      </c>
      <c r="E291" s="34"/>
      <c r="F291" s="37"/>
    </row>
    <row r="292" spans="1:6" ht="13.5">
      <c r="A292" s="33">
        <v>8</v>
      </c>
      <c r="B292" s="34">
        <v>9.3</v>
      </c>
      <c r="C292" s="35">
        <v>16</v>
      </c>
      <c r="D292" s="34"/>
      <c r="E292" s="34"/>
      <c r="F292" s="37">
        <f>B292*C292</f>
        <v>148.8</v>
      </c>
    </row>
    <row r="293" spans="1:6" ht="13.5">
      <c r="A293" s="33">
        <v>9</v>
      </c>
      <c r="B293" s="34">
        <v>1.56</v>
      </c>
      <c r="C293" s="35">
        <v>92</v>
      </c>
      <c r="D293" s="34">
        <f>B293*C293</f>
        <v>143.52</v>
      </c>
      <c r="E293" s="34"/>
      <c r="F293" s="37"/>
    </row>
    <row r="294" spans="1:6" ht="13.5">
      <c r="A294" s="33">
        <v>10</v>
      </c>
      <c r="B294" s="34">
        <v>1.12</v>
      </c>
      <c r="C294" s="35">
        <v>92</v>
      </c>
      <c r="D294" s="34">
        <f>B294*C294</f>
        <v>103.04</v>
      </c>
      <c r="E294" s="34"/>
      <c r="F294" s="37"/>
    </row>
    <row r="295" spans="1:6" ht="13.5">
      <c r="A295" s="33">
        <v>11</v>
      </c>
      <c r="B295" s="34">
        <v>2</v>
      </c>
      <c r="C295" s="35">
        <v>16</v>
      </c>
      <c r="D295" s="34"/>
      <c r="E295" s="34"/>
      <c r="F295" s="37">
        <f>B295*C295</f>
        <v>32</v>
      </c>
    </row>
    <row r="296" spans="1:6" ht="13.5">
      <c r="A296" s="38" t="s">
        <v>12</v>
      </c>
      <c r="B296" s="39"/>
      <c r="C296" s="39"/>
      <c r="D296" s="16">
        <f>SUM(D288:D295)</f>
        <v>498.6</v>
      </c>
      <c r="E296" s="16">
        <f>SUM(E285:E295)</f>
        <v>120.18</v>
      </c>
      <c r="F296" s="40">
        <f>SUM(F285:F295)</f>
        <v>234.5</v>
      </c>
    </row>
    <row r="297" spans="1:6" ht="13.5">
      <c r="A297" s="41" t="s">
        <v>13</v>
      </c>
      <c r="B297" s="42"/>
      <c r="C297" s="42"/>
      <c r="D297" s="43">
        <f>D296*0.222</f>
        <v>110.6892</v>
      </c>
      <c r="E297" s="43">
        <f>E296*0.888</f>
        <v>106.71984</v>
      </c>
      <c r="F297" s="44">
        <f>F296*1.58</f>
        <v>370.51</v>
      </c>
    </row>
    <row r="298" spans="1:6" ht="13.5">
      <c r="A298" s="45" t="s">
        <v>50</v>
      </c>
      <c r="B298" s="46"/>
      <c r="C298" s="47">
        <v>1</v>
      </c>
      <c r="D298" s="48"/>
      <c r="E298" s="49"/>
      <c r="F298" s="52">
        <f>SUM(D297:F297)</f>
        <v>587.91904</v>
      </c>
    </row>
    <row r="299" spans="1:6" ht="12.75">
      <c r="A299" s="86"/>
      <c r="B299" s="86"/>
      <c r="C299" s="86"/>
      <c r="D299" s="86"/>
      <c r="E299" s="87"/>
      <c r="F299" s="88"/>
    </row>
    <row r="300" spans="1:6" ht="12.75">
      <c r="A300" s="86"/>
      <c r="B300" s="86"/>
      <c r="C300" s="86"/>
      <c r="D300" s="86"/>
      <c r="E300" s="87"/>
      <c r="F300" s="88"/>
    </row>
    <row r="301" spans="1:6" ht="17.25">
      <c r="A301" s="2" t="s">
        <v>69</v>
      </c>
      <c r="B301" s="3"/>
      <c r="C301" s="4" t="s">
        <v>70</v>
      </c>
      <c r="D301" s="5"/>
      <c r="E301" s="3"/>
      <c r="F301" s="88"/>
    </row>
    <row r="302" spans="1:6" ht="12" customHeight="1">
      <c r="A302" s="6"/>
      <c r="B302" s="6"/>
      <c r="C302" s="6"/>
      <c r="D302" s="5"/>
      <c r="E302" s="6"/>
      <c r="F302" s="88"/>
    </row>
    <row r="303" spans="1:6" ht="13.5">
      <c r="A303" s="7"/>
      <c r="B303" s="8" t="s">
        <v>2</v>
      </c>
      <c r="C303" s="8" t="s">
        <v>3</v>
      </c>
      <c r="D303" s="9" t="s">
        <v>4</v>
      </c>
      <c r="E303" s="10" t="s">
        <v>5</v>
      </c>
      <c r="F303" s="88"/>
    </row>
    <row r="304" spans="1:6" ht="13.5">
      <c r="A304" s="11" t="s">
        <v>6</v>
      </c>
      <c r="B304" s="12" t="s">
        <v>7</v>
      </c>
      <c r="C304" s="12" t="s">
        <v>8</v>
      </c>
      <c r="D304" s="13" t="s">
        <v>9</v>
      </c>
      <c r="E304" s="14" t="s">
        <v>10</v>
      </c>
      <c r="F304" s="88"/>
    </row>
    <row r="305" spans="1:6" ht="13.5">
      <c r="A305" s="33">
        <v>1</v>
      </c>
      <c r="B305" s="34">
        <v>8.3</v>
      </c>
      <c r="C305" s="35">
        <v>3</v>
      </c>
      <c r="D305" s="36"/>
      <c r="E305" s="96">
        <f>B305*C305</f>
        <v>24.900000000000002</v>
      </c>
      <c r="F305" s="88"/>
    </row>
    <row r="306" spans="1:6" ht="13.5">
      <c r="A306" s="33">
        <v>2</v>
      </c>
      <c r="B306" s="34">
        <v>8.3</v>
      </c>
      <c r="C306" s="35">
        <v>3</v>
      </c>
      <c r="D306" s="36"/>
      <c r="E306" s="96">
        <f>B306*C306</f>
        <v>24.900000000000002</v>
      </c>
      <c r="F306" s="88"/>
    </row>
    <row r="307" spans="1:6" ht="13.5">
      <c r="A307" s="33">
        <v>3</v>
      </c>
      <c r="B307" s="34">
        <v>8.9</v>
      </c>
      <c r="C307" s="35">
        <v>3</v>
      </c>
      <c r="D307" s="36"/>
      <c r="E307" s="96">
        <f>B307*C307</f>
        <v>26.700000000000003</v>
      </c>
      <c r="F307" s="88"/>
    </row>
    <row r="308" spans="1:6" ht="13.5">
      <c r="A308" s="33">
        <v>4</v>
      </c>
      <c r="B308" s="34">
        <v>7.5</v>
      </c>
      <c r="C308" s="35">
        <v>3</v>
      </c>
      <c r="D308" s="34"/>
      <c r="E308" s="96">
        <f>B308*C308</f>
        <v>22.5</v>
      </c>
      <c r="F308" s="88"/>
    </row>
    <row r="309" spans="1:6" ht="13.5">
      <c r="A309" s="33">
        <v>5</v>
      </c>
      <c r="B309" s="34">
        <v>0.92</v>
      </c>
      <c r="C309" s="35">
        <v>121</v>
      </c>
      <c r="D309" s="34">
        <f>B309*C309</f>
        <v>111.32000000000001</v>
      </c>
      <c r="E309" s="96"/>
      <c r="F309" s="88"/>
    </row>
    <row r="310" spans="1:6" ht="13.5">
      <c r="A310" s="33">
        <v>6</v>
      </c>
      <c r="B310" s="34">
        <v>3.07</v>
      </c>
      <c r="C310" s="35">
        <v>20</v>
      </c>
      <c r="D310" s="34"/>
      <c r="E310" s="96">
        <f>B310*C310</f>
        <v>61.400000000000006</v>
      </c>
      <c r="F310" s="88"/>
    </row>
    <row r="311" spans="1:6" ht="13.5">
      <c r="A311" s="33">
        <v>7</v>
      </c>
      <c r="B311" s="34">
        <v>1.46</v>
      </c>
      <c r="C311" s="35">
        <v>10</v>
      </c>
      <c r="D311" s="34"/>
      <c r="E311" s="96">
        <f>B311*C311</f>
        <v>14.6</v>
      </c>
      <c r="F311" s="88"/>
    </row>
    <row r="312" spans="1:6" ht="13.5">
      <c r="A312" s="33">
        <v>8</v>
      </c>
      <c r="B312" s="34">
        <v>0.92</v>
      </c>
      <c r="C312" s="35">
        <v>110</v>
      </c>
      <c r="D312" s="34">
        <f>B312*C312</f>
        <v>101.2</v>
      </c>
      <c r="E312" s="96"/>
      <c r="F312" s="88"/>
    </row>
    <row r="313" spans="1:6" ht="13.5">
      <c r="A313" s="38" t="s">
        <v>12</v>
      </c>
      <c r="B313" s="39"/>
      <c r="C313" s="39"/>
      <c r="D313" s="16">
        <f>SUM(D308:D312)</f>
        <v>212.52</v>
      </c>
      <c r="E313" s="18">
        <f>SUM(E305:E312)</f>
        <v>175</v>
      </c>
      <c r="F313" s="88"/>
    </row>
    <row r="314" spans="1:6" ht="13.5">
      <c r="A314" s="41" t="s">
        <v>13</v>
      </c>
      <c r="B314" s="42"/>
      <c r="C314" s="42"/>
      <c r="D314" s="43">
        <f>D313*0.222</f>
        <v>47.17944</v>
      </c>
      <c r="E314" s="90">
        <f>E313*0.888</f>
        <v>155.4</v>
      </c>
      <c r="F314" s="88"/>
    </row>
    <row r="315" spans="1:6" ht="13.5">
      <c r="A315" s="45" t="s">
        <v>14</v>
      </c>
      <c r="B315" s="46"/>
      <c r="C315" s="47">
        <v>1</v>
      </c>
      <c r="D315" s="48"/>
      <c r="E315" s="91">
        <f>SUM(D314:E314)</f>
        <v>202.57944</v>
      </c>
      <c r="F315" s="88"/>
    </row>
    <row r="316" spans="1:6" ht="12.75">
      <c r="A316" s="86"/>
      <c r="B316" s="86"/>
      <c r="C316" s="86"/>
      <c r="D316" s="86"/>
      <c r="E316" s="87"/>
      <c r="F316" s="88"/>
    </row>
    <row r="317" spans="1:6" ht="17.25">
      <c r="A317" s="2" t="s">
        <v>71</v>
      </c>
      <c r="B317" s="3"/>
      <c r="C317" s="4" t="s">
        <v>72</v>
      </c>
      <c r="D317" s="5"/>
      <c r="E317" s="3"/>
      <c r="F317" s="88"/>
    </row>
    <row r="318" spans="1:6" ht="17.25">
      <c r="A318" s="6"/>
      <c r="B318" s="6"/>
      <c r="C318" s="6"/>
      <c r="D318" s="5"/>
      <c r="E318" s="6"/>
      <c r="F318" s="88"/>
    </row>
    <row r="319" spans="1:5" ht="13.5">
      <c r="A319" s="7"/>
      <c r="B319" s="8" t="s">
        <v>2</v>
      </c>
      <c r="C319" s="8" t="s">
        <v>3</v>
      </c>
      <c r="D319" s="9" t="s">
        <v>4</v>
      </c>
      <c r="E319" s="10" t="s">
        <v>5</v>
      </c>
    </row>
    <row r="320" spans="1:5" ht="13.5">
      <c r="A320" s="11" t="s">
        <v>6</v>
      </c>
      <c r="B320" s="12" t="s">
        <v>7</v>
      </c>
      <c r="C320" s="12" t="s">
        <v>8</v>
      </c>
      <c r="D320" s="13" t="s">
        <v>9</v>
      </c>
      <c r="E320" s="14" t="s">
        <v>10</v>
      </c>
    </row>
    <row r="321" spans="1:5" ht="13.5">
      <c r="A321" s="33">
        <v>1</v>
      </c>
      <c r="B321" s="34">
        <v>2.4</v>
      </c>
      <c r="C321" s="35">
        <v>12</v>
      </c>
      <c r="D321" s="36"/>
      <c r="E321" s="96">
        <f>B321*C321</f>
        <v>28.799999999999997</v>
      </c>
    </row>
    <row r="322" spans="1:5" ht="13.5">
      <c r="A322" s="33">
        <v>2</v>
      </c>
      <c r="B322" s="34">
        <v>0.97</v>
      </c>
      <c r="C322" s="35">
        <v>36</v>
      </c>
      <c r="D322" s="36">
        <f>B322*C322</f>
        <v>34.92</v>
      </c>
      <c r="E322" s="96"/>
    </row>
    <row r="323" spans="1:5" ht="13.5">
      <c r="A323" s="33">
        <v>3</v>
      </c>
      <c r="B323" s="34">
        <v>1.76</v>
      </c>
      <c r="C323" s="35">
        <v>10</v>
      </c>
      <c r="D323" s="36"/>
      <c r="E323" s="96">
        <f>B323*C323</f>
        <v>17.6</v>
      </c>
    </row>
    <row r="324" spans="1:5" ht="13.5">
      <c r="A324" s="33">
        <v>4</v>
      </c>
      <c r="B324" s="34">
        <v>0.6</v>
      </c>
      <c r="C324" s="35">
        <v>10</v>
      </c>
      <c r="D324" s="34">
        <f>B324*C324</f>
        <v>6</v>
      </c>
      <c r="E324" s="96"/>
    </row>
    <row r="325" spans="1:5" ht="13.5">
      <c r="A325" s="38" t="s">
        <v>12</v>
      </c>
      <c r="B325" s="39"/>
      <c r="C325" s="39"/>
      <c r="D325" s="16">
        <f>SUM(D321:D324)</f>
        <v>40.92</v>
      </c>
      <c r="E325" s="18">
        <f>SUM(E321:E324)</f>
        <v>46.4</v>
      </c>
    </row>
    <row r="326" spans="1:5" ht="13.5">
      <c r="A326" s="41" t="s">
        <v>13</v>
      </c>
      <c r="B326" s="42"/>
      <c r="C326" s="42"/>
      <c r="D326" s="43">
        <f>D325*0.222</f>
        <v>9.084240000000001</v>
      </c>
      <c r="E326" s="90">
        <f>E325*0.888</f>
        <v>41.2032</v>
      </c>
    </row>
    <row r="327" spans="1:5" ht="13.5">
      <c r="A327" s="45" t="s">
        <v>73</v>
      </c>
      <c r="B327" s="46"/>
      <c r="C327" s="47">
        <v>1</v>
      </c>
      <c r="D327" s="48"/>
      <c r="E327" s="97">
        <f>SUM(D326:E326)</f>
        <v>50.287440000000004</v>
      </c>
    </row>
    <row r="328" spans="1:5" ht="13.5">
      <c r="A328" s="45" t="s">
        <v>74</v>
      </c>
      <c r="B328" s="46"/>
      <c r="C328" s="47">
        <v>8</v>
      </c>
      <c r="D328" s="48"/>
      <c r="E328" s="91">
        <f>E327*C328</f>
        <v>402.29952000000003</v>
      </c>
    </row>
    <row r="329" spans="1:6" ht="12.75">
      <c r="A329" s="86"/>
      <c r="B329" s="86"/>
      <c r="C329" s="86"/>
      <c r="D329" s="86"/>
      <c r="E329" s="87"/>
      <c r="F329" s="88"/>
    </row>
    <row r="330" spans="1:6" ht="12.75">
      <c r="A330" s="86"/>
      <c r="B330" s="86"/>
      <c r="C330" s="86"/>
      <c r="D330" s="86"/>
      <c r="E330" s="87"/>
      <c r="F330" s="88"/>
    </row>
    <row r="331" spans="1:6" ht="17.25">
      <c r="A331" s="2" t="s">
        <v>75</v>
      </c>
      <c r="B331" s="3"/>
      <c r="C331" s="4" t="s">
        <v>76</v>
      </c>
      <c r="D331" s="5"/>
      <c r="E331" s="3"/>
      <c r="F331" s="88"/>
    </row>
    <row r="332" spans="1:6" ht="17.25">
      <c r="A332" s="6"/>
      <c r="B332" s="6"/>
      <c r="C332" s="6"/>
      <c r="D332" s="5"/>
      <c r="E332" s="6"/>
      <c r="F332" s="88"/>
    </row>
    <row r="333" spans="1:6" ht="13.5">
      <c r="A333" s="7"/>
      <c r="B333" s="8" t="s">
        <v>2</v>
      </c>
      <c r="C333" s="8" t="s">
        <v>3</v>
      </c>
      <c r="D333" s="9" t="s">
        <v>4</v>
      </c>
      <c r="E333" s="10" t="s">
        <v>77</v>
      </c>
      <c r="F333" s="88"/>
    </row>
    <row r="334" spans="1:6" ht="13.5">
      <c r="A334" s="11" t="s">
        <v>6</v>
      </c>
      <c r="B334" s="12" t="s">
        <v>7</v>
      </c>
      <c r="C334" s="12" t="s">
        <v>8</v>
      </c>
      <c r="D334" s="13" t="s">
        <v>9</v>
      </c>
      <c r="E334" s="14" t="s">
        <v>10</v>
      </c>
      <c r="F334" s="88"/>
    </row>
    <row r="335" spans="1:6" ht="13.5">
      <c r="A335" s="15">
        <v>1</v>
      </c>
      <c r="B335" s="16">
        <v>2.32</v>
      </c>
      <c r="C335" s="17">
        <v>10</v>
      </c>
      <c r="D335" s="16"/>
      <c r="E335" s="18">
        <f>B335*C335</f>
        <v>23.2</v>
      </c>
      <c r="F335" s="88"/>
    </row>
    <row r="336" spans="1:6" ht="13.5">
      <c r="A336" s="19">
        <v>2</v>
      </c>
      <c r="B336" s="20">
        <v>1.36</v>
      </c>
      <c r="C336" s="21">
        <v>10</v>
      </c>
      <c r="D336" s="20"/>
      <c r="E336" s="22">
        <f>B336*C336</f>
        <v>13.600000000000001</v>
      </c>
      <c r="F336" s="88"/>
    </row>
    <row r="337" spans="1:6" ht="13.5">
      <c r="A337" s="19">
        <v>3</v>
      </c>
      <c r="B337" s="20">
        <v>2.11</v>
      </c>
      <c r="C337" s="21">
        <v>11</v>
      </c>
      <c r="D337" s="20">
        <f>B337*C337</f>
        <v>23.209999999999997</v>
      </c>
      <c r="E337" s="22"/>
      <c r="F337" s="88"/>
    </row>
    <row r="338" spans="1:6" ht="13.5">
      <c r="A338" s="38" t="s">
        <v>12</v>
      </c>
      <c r="B338" s="39"/>
      <c r="C338" s="39"/>
      <c r="D338" s="16">
        <f>SUM(D335:D337)</f>
        <v>23.209999999999997</v>
      </c>
      <c r="E338" s="18">
        <f>SUM(E335:E337)</f>
        <v>36.8</v>
      </c>
      <c r="F338" s="88"/>
    </row>
    <row r="339" spans="1:6" ht="13.5">
      <c r="A339" s="41" t="s">
        <v>13</v>
      </c>
      <c r="B339" s="42"/>
      <c r="C339" s="42"/>
      <c r="D339" s="43">
        <f>D338*0.222</f>
        <v>5.15262</v>
      </c>
      <c r="E339" s="90">
        <f>E338*0.888</f>
        <v>32.678399999999996</v>
      </c>
      <c r="F339" s="88"/>
    </row>
    <row r="340" spans="1:6" ht="13.5">
      <c r="A340" s="45" t="s">
        <v>78</v>
      </c>
      <c r="B340" s="46"/>
      <c r="C340" s="47">
        <v>1</v>
      </c>
      <c r="D340" s="48"/>
      <c r="E340" s="97">
        <f>SUM(D339:E339)</f>
        <v>37.831019999999995</v>
      </c>
      <c r="F340" s="88"/>
    </row>
    <row r="341" spans="1:6" ht="13.5">
      <c r="A341" s="45" t="s">
        <v>79</v>
      </c>
      <c r="B341" s="46"/>
      <c r="C341" s="47">
        <v>2</v>
      </c>
      <c r="D341" s="48"/>
      <c r="E341" s="91">
        <f>E340*C341</f>
        <v>75.66203999999999</v>
      </c>
      <c r="F341" s="88"/>
    </row>
    <row r="342" spans="1:6" ht="12.75">
      <c r="A342" s="86"/>
      <c r="B342" s="86"/>
      <c r="C342" s="86"/>
      <c r="D342" s="86"/>
      <c r="E342" s="87"/>
      <c r="F342" s="88"/>
    </row>
    <row r="343" spans="1:6" ht="12.75">
      <c r="A343" s="86"/>
      <c r="B343" s="86"/>
      <c r="C343" s="86"/>
      <c r="D343" s="86"/>
      <c r="E343" s="87"/>
      <c r="F343" s="88"/>
    </row>
    <row r="344" spans="1:6" ht="17.25">
      <c r="A344" s="2" t="s">
        <v>80</v>
      </c>
      <c r="B344" s="3"/>
      <c r="C344" s="4" t="s">
        <v>81</v>
      </c>
      <c r="D344" s="5"/>
      <c r="E344" s="3"/>
      <c r="F344" s="88"/>
    </row>
    <row r="345" spans="1:6" ht="17.25">
      <c r="A345" s="6"/>
      <c r="B345" s="6"/>
      <c r="C345" s="6"/>
      <c r="D345" s="5"/>
      <c r="E345" s="6"/>
      <c r="F345" s="88"/>
    </row>
    <row r="346" spans="1:6" ht="13.5">
      <c r="A346" s="7"/>
      <c r="B346" s="8" t="s">
        <v>2</v>
      </c>
      <c r="C346" s="8" t="s">
        <v>3</v>
      </c>
      <c r="D346" s="9" t="s">
        <v>4</v>
      </c>
      <c r="E346" s="10" t="s">
        <v>77</v>
      </c>
      <c r="F346" s="88"/>
    </row>
    <row r="347" spans="1:6" ht="13.5">
      <c r="A347" s="11" t="s">
        <v>6</v>
      </c>
      <c r="B347" s="12" t="s">
        <v>7</v>
      </c>
      <c r="C347" s="12" t="s">
        <v>8</v>
      </c>
      <c r="D347" s="13" t="s">
        <v>9</v>
      </c>
      <c r="E347" s="14" t="s">
        <v>10</v>
      </c>
      <c r="F347" s="88"/>
    </row>
    <row r="348" spans="1:6" ht="13.5">
      <c r="A348" s="15">
        <v>1</v>
      </c>
      <c r="B348" s="16">
        <v>6.13</v>
      </c>
      <c r="C348" s="17">
        <v>6</v>
      </c>
      <c r="D348" s="16"/>
      <c r="E348" s="18">
        <f>B348*C348</f>
        <v>36.78</v>
      </c>
      <c r="F348" s="88"/>
    </row>
    <row r="349" spans="1:6" ht="13.5">
      <c r="A349" s="19">
        <v>2</v>
      </c>
      <c r="B349" s="20">
        <v>4.18</v>
      </c>
      <c r="C349" s="21">
        <v>5</v>
      </c>
      <c r="D349" s="20"/>
      <c r="E349" s="22">
        <f>B349*C349</f>
        <v>20.9</v>
      </c>
      <c r="F349" s="88"/>
    </row>
    <row r="350" spans="1:6" ht="13.5">
      <c r="A350" s="19">
        <v>3</v>
      </c>
      <c r="B350" s="20">
        <v>3.7</v>
      </c>
      <c r="C350" s="21">
        <v>5</v>
      </c>
      <c r="D350" s="20"/>
      <c r="E350" s="22">
        <f>B350*C350</f>
        <v>18.5</v>
      </c>
      <c r="F350" s="88"/>
    </row>
    <row r="351" spans="1:6" ht="13.5">
      <c r="A351" s="19">
        <v>4</v>
      </c>
      <c r="B351" s="20">
        <v>3.4</v>
      </c>
      <c r="C351" s="21">
        <v>11</v>
      </c>
      <c r="D351" s="20"/>
      <c r="E351" s="22">
        <f>B351*C351</f>
        <v>37.4</v>
      </c>
      <c r="F351" s="88"/>
    </row>
    <row r="352" spans="1:6" ht="13.5">
      <c r="A352" s="19">
        <v>5</v>
      </c>
      <c r="B352" s="20">
        <v>1.52</v>
      </c>
      <c r="C352" s="21">
        <v>41</v>
      </c>
      <c r="D352" s="20">
        <f>B352*C352</f>
        <v>62.32</v>
      </c>
      <c r="E352" s="22"/>
      <c r="F352" s="88"/>
    </row>
    <row r="353" spans="1:6" ht="13.5">
      <c r="A353" s="38" t="s">
        <v>12</v>
      </c>
      <c r="B353" s="39"/>
      <c r="C353" s="39"/>
      <c r="D353" s="16">
        <f>SUM(D348:D352)</f>
        <v>62.32</v>
      </c>
      <c r="E353" s="18">
        <f>SUM(E348:E352)</f>
        <v>113.58</v>
      </c>
      <c r="F353" s="88"/>
    </row>
    <row r="354" spans="1:6" ht="13.5">
      <c r="A354" s="41" t="s">
        <v>13</v>
      </c>
      <c r="B354" s="42"/>
      <c r="C354" s="42"/>
      <c r="D354" s="43">
        <f>D353*0.222</f>
        <v>13.835040000000001</v>
      </c>
      <c r="E354" s="90">
        <f>E353*0.888</f>
        <v>100.85904</v>
      </c>
      <c r="F354" s="88"/>
    </row>
    <row r="355" spans="1:6" ht="13.5">
      <c r="A355" s="45" t="s">
        <v>78</v>
      </c>
      <c r="B355" s="46"/>
      <c r="C355" s="47">
        <v>1</v>
      </c>
      <c r="D355" s="48"/>
      <c r="E355" s="97">
        <f>SUM(D354:E354)</f>
        <v>114.69408</v>
      </c>
      <c r="F355" s="88"/>
    </row>
    <row r="356" spans="1:6" ht="13.5">
      <c r="A356" s="45" t="s">
        <v>79</v>
      </c>
      <c r="B356" s="46"/>
      <c r="C356" s="47">
        <v>2</v>
      </c>
      <c r="D356" s="48"/>
      <c r="E356" s="91">
        <f>E355*C356</f>
        <v>229.38816</v>
      </c>
      <c r="F356" s="88"/>
    </row>
    <row r="357" spans="1:6" ht="12.75">
      <c r="A357" s="86"/>
      <c r="B357" s="86"/>
      <c r="C357" s="86"/>
      <c r="D357" s="86"/>
      <c r="E357" s="87"/>
      <c r="F357" s="88"/>
    </row>
    <row r="358" spans="1:6" ht="12.75">
      <c r="A358" s="86"/>
      <c r="B358" s="86"/>
      <c r="C358" s="86"/>
      <c r="D358" s="86"/>
      <c r="E358" s="87"/>
      <c r="F358" s="88"/>
    </row>
    <row r="359" spans="1:6" ht="17.25">
      <c r="A359" s="2" t="s">
        <v>82</v>
      </c>
      <c r="B359" s="3"/>
      <c r="C359" s="4" t="s">
        <v>83</v>
      </c>
      <c r="D359" s="5"/>
      <c r="E359" s="98"/>
      <c r="F359" s="99"/>
    </row>
    <row r="360" spans="1:6" ht="12.75">
      <c r="A360" s="100"/>
      <c r="B360" s="100"/>
      <c r="C360" s="100"/>
      <c r="D360" s="100"/>
      <c r="E360" s="98"/>
      <c r="F360" s="99"/>
    </row>
    <row r="361" spans="1:10" ht="13.5">
      <c r="A361" s="101"/>
      <c r="B361" s="102"/>
      <c r="C361" s="102"/>
      <c r="D361" s="102" t="s">
        <v>84</v>
      </c>
      <c r="E361" s="102" t="s">
        <v>85</v>
      </c>
      <c r="F361" s="102" t="s">
        <v>2</v>
      </c>
      <c r="G361" s="102"/>
      <c r="H361" s="102" t="s">
        <v>86</v>
      </c>
      <c r="I361" s="102"/>
      <c r="J361" s="103" t="s">
        <v>87</v>
      </c>
    </row>
    <row r="362" spans="1:10" ht="13.5">
      <c r="A362" s="104" t="s">
        <v>88</v>
      </c>
      <c r="B362" s="105" t="s">
        <v>89</v>
      </c>
      <c r="C362" s="105" t="s">
        <v>90</v>
      </c>
      <c r="D362" s="105" t="s">
        <v>91</v>
      </c>
      <c r="E362" s="105" t="s">
        <v>91</v>
      </c>
      <c r="F362" s="105" t="s">
        <v>91</v>
      </c>
      <c r="G362" s="105" t="s">
        <v>92</v>
      </c>
      <c r="H362" s="105" t="s">
        <v>93</v>
      </c>
      <c r="I362" s="105" t="s">
        <v>94</v>
      </c>
      <c r="J362" s="106" t="s">
        <v>95</v>
      </c>
    </row>
    <row r="363" spans="1:10" ht="13.5">
      <c r="A363" s="107">
        <v>1</v>
      </c>
      <c r="B363" s="108">
        <v>2</v>
      </c>
      <c r="C363" s="109" t="s">
        <v>96</v>
      </c>
      <c r="D363" s="108" t="s">
        <v>97</v>
      </c>
      <c r="E363" s="108" t="s">
        <v>97</v>
      </c>
      <c r="F363" s="108">
        <v>1725</v>
      </c>
      <c r="G363" s="110">
        <v>3.33</v>
      </c>
      <c r="H363" s="110">
        <f>PRODUCT(F363,G363)/1000</f>
        <v>5.74425</v>
      </c>
      <c r="I363" s="110">
        <f>PRODUCT(B363,H363)</f>
        <v>11.4885</v>
      </c>
      <c r="J363" s="111" t="s">
        <v>98</v>
      </c>
    </row>
    <row r="364" spans="1:10" ht="13.5">
      <c r="A364" s="107">
        <v>2</v>
      </c>
      <c r="B364" s="108">
        <v>2</v>
      </c>
      <c r="C364" s="109" t="s">
        <v>99</v>
      </c>
      <c r="D364" s="108" t="s">
        <v>97</v>
      </c>
      <c r="E364" s="108" t="s">
        <v>97</v>
      </c>
      <c r="F364" s="108">
        <v>345</v>
      </c>
      <c r="G364" s="110">
        <v>3.33</v>
      </c>
      <c r="H364" s="110">
        <f>PRODUCT(F364,G364)/1000</f>
        <v>1.1488500000000001</v>
      </c>
      <c r="I364" s="110">
        <f>PRODUCT(B364,H364)</f>
        <v>2.2977000000000003</v>
      </c>
      <c r="J364" s="111" t="s">
        <v>98</v>
      </c>
    </row>
    <row r="365" spans="1:10" ht="13.5">
      <c r="A365" s="107">
        <v>3</v>
      </c>
      <c r="B365" s="108">
        <v>2</v>
      </c>
      <c r="C365" s="109" t="s">
        <v>100</v>
      </c>
      <c r="D365" s="108" t="s">
        <v>97</v>
      </c>
      <c r="E365" s="108" t="s">
        <v>97</v>
      </c>
      <c r="F365" s="108">
        <v>7400</v>
      </c>
      <c r="G365" s="110">
        <v>3.33</v>
      </c>
      <c r="H365" s="110">
        <f>PRODUCT(F365,G365)/1000</f>
        <v>24.642</v>
      </c>
      <c r="I365" s="110">
        <f>PRODUCT(B365,H365)</f>
        <v>49.284</v>
      </c>
      <c r="J365" s="111" t="s">
        <v>98</v>
      </c>
    </row>
    <row r="366" spans="1:10" ht="13.5">
      <c r="A366" s="107">
        <v>4</v>
      </c>
      <c r="B366" s="108">
        <v>2</v>
      </c>
      <c r="C366" s="109" t="s">
        <v>101</v>
      </c>
      <c r="D366" s="108" t="s">
        <v>97</v>
      </c>
      <c r="E366" s="108" t="s">
        <v>97</v>
      </c>
      <c r="F366" s="108">
        <v>280</v>
      </c>
      <c r="G366" s="110">
        <v>3.33</v>
      </c>
      <c r="H366" s="110">
        <f>PRODUCT(F366,G366)/1000</f>
        <v>0.9324</v>
      </c>
      <c r="I366" s="110">
        <f>PRODUCT(B366,H366)</f>
        <v>1.8648</v>
      </c>
      <c r="J366" s="111" t="s">
        <v>98</v>
      </c>
    </row>
    <row r="367" spans="1:10" ht="13.5">
      <c r="A367" s="107">
        <v>5</v>
      </c>
      <c r="B367" s="108">
        <v>2</v>
      </c>
      <c r="C367" s="109" t="s">
        <v>102</v>
      </c>
      <c r="D367" s="108" t="s">
        <v>97</v>
      </c>
      <c r="E367" s="108" t="s">
        <v>97</v>
      </c>
      <c r="F367" s="108">
        <v>345</v>
      </c>
      <c r="G367" s="110">
        <v>3.33</v>
      </c>
      <c r="H367" s="110">
        <f>PRODUCT(F367,G367)/1000</f>
        <v>1.1488500000000001</v>
      </c>
      <c r="I367" s="110">
        <f>PRODUCT(B367,H367)</f>
        <v>2.2977000000000003</v>
      </c>
      <c r="J367" s="111" t="s">
        <v>98</v>
      </c>
    </row>
    <row r="368" spans="1:10" ht="13.5">
      <c r="A368" s="107">
        <v>6</v>
      </c>
      <c r="B368" s="108">
        <v>2</v>
      </c>
      <c r="C368" s="109" t="s">
        <v>103</v>
      </c>
      <c r="D368" s="108" t="s">
        <v>97</v>
      </c>
      <c r="E368" s="108" t="s">
        <v>97</v>
      </c>
      <c r="F368" s="108">
        <v>1790</v>
      </c>
      <c r="G368" s="110">
        <v>3.33</v>
      </c>
      <c r="H368" s="110">
        <f>PRODUCT(F368,G368)/1000</f>
        <v>5.9607</v>
      </c>
      <c r="I368" s="110">
        <f>PRODUCT(B368,H368)</f>
        <v>11.9214</v>
      </c>
      <c r="J368" s="111" t="s">
        <v>98</v>
      </c>
    </row>
    <row r="369" spans="1:10" ht="13.5">
      <c r="A369" s="107">
        <v>7</v>
      </c>
      <c r="B369" s="108">
        <v>2</v>
      </c>
      <c r="C369" s="109" t="s">
        <v>104</v>
      </c>
      <c r="D369" s="108" t="s">
        <v>97</v>
      </c>
      <c r="E369" s="108" t="s">
        <v>97</v>
      </c>
      <c r="F369" s="108">
        <v>5990</v>
      </c>
      <c r="G369" s="110">
        <v>3.33</v>
      </c>
      <c r="H369" s="110">
        <f>PRODUCT(F369,G369)/1000</f>
        <v>19.9467</v>
      </c>
      <c r="I369" s="110">
        <f>PRODUCT(B369,H369)</f>
        <v>39.8934</v>
      </c>
      <c r="J369" s="111" t="s">
        <v>98</v>
      </c>
    </row>
    <row r="370" spans="1:10" ht="13.5">
      <c r="A370" s="107">
        <v>8</v>
      </c>
      <c r="B370" s="108">
        <v>2</v>
      </c>
      <c r="C370" s="109" t="s">
        <v>105</v>
      </c>
      <c r="D370" s="108" t="s">
        <v>97</v>
      </c>
      <c r="E370" s="108" t="s">
        <v>97</v>
      </c>
      <c r="F370" s="108">
        <v>5990</v>
      </c>
      <c r="G370" s="110">
        <v>3.33</v>
      </c>
      <c r="H370" s="110">
        <f>PRODUCT(F370,G370)/1000</f>
        <v>19.9467</v>
      </c>
      <c r="I370" s="110">
        <f>PRODUCT(B370,H370)</f>
        <v>39.8934</v>
      </c>
      <c r="J370" s="111" t="s">
        <v>98</v>
      </c>
    </row>
    <row r="371" spans="1:10" ht="13.5">
      <c r="A371" s="107">
        <v>9</v>
      </c>
      <c r="B371" s="108">
        <v>2</v>
      </c>
      <c r="C371" s="109" t="s">
        <v>106</v>
      </c>
      <c r="D371" s="108" t="s">
        <v>97</v>
      </c>
      <c r="E371" s="108" t="s">
        <v>97</v>
      </c>
      <c r="F371" s="108">
        <v>3980</v>
      </c>
      <c r="G371" s="110">
        <v>3.33</v>
      </c>
      <c r="H371" s="110">
        <f>PRODUCT(F371,G371)/1000</f>
        <v>13.2534</v>
      </c>
      <c r="I371" s="110">
        <f>PRODUCT(B371,H371)</f>
        <v>26.5068</v>
      </c>
      <c r="J371" s="111" t="s">
        <v>98</v>
      </c>
    </row>
    <row r="372" spans="1:10" ht="13.5">
      <c r="A372" s="107">
        <v>10</v>
      </c>
      <c r="B372" s="108">
        <v>2</v>
      </c>
      <c r="C372" s="109" t="s">
        <v>107</v>
      </c>
      <c r="D372" s="108" t="s">
        <v>97</v>
      </c>
      <c r="E372" s="108" t="s">
        <v>97</v>
      </c>
      <c r="F372" s="108">
        <v>125</v>
      </c>
      <c r="G372" s="110">
        <v>3.33</v>
      </c>
      <c r="H372" s="110">
        <f>PRODUCT(F372,G372)/1000</f>
        <v>0.41625</v>
      </c>
      <c r="I372" s="110">
        <f>PRODUCT(B372,H372)</f>
        <v>0.8325</v>
      </c>
      <c r="J372" s="111" t="s">
        <v>98</v>
      </c>
    </row>
    <row r="373" spans="1:10" ht="13.5">
      <c r="A373" s="107">
        <v>11</v>
      </c>
      <c r="B373" s="108">
        <v>2</v>
      </c>
      <c r="C373" s="109" t="s">
        <v>108</v>
      </c>
      <c r="D373" s="108" t="s">
        <v>97</v>
      </c>
      <c r="E373" s="108" t="s">
        <v>97</v>
      </c>
      <c r="F373" s="108">
        <v>1980</v>
      </c>
      <c r="G373" s="110">
        <v>3.33</v>
      </c>
      <c r="H373" s="110">
        <f>PRODUCT(F373,G373)/1000</f>
        <v>6.593400000000001</v>
      </c>
      <c r="I373" s="110">
        <f>PRODUCT(B373,H373)</f>
        <v>13.186800000000002</v>
      </c>
      <c r="J373" s="111" t="s">
        <v>98</v>
      </c>
    </row>
    <row r="374" spans="1:10" ht="13.5">
      <c r="A374" s="107">
        <v>12</v>
      </c>
      <c r="B374" s="108">
        <v>2</v>
      </c>
      <c r="C374" s="109" t="s">
        <v>109</v>
      </c>
      <c r="D374" s="108" t="s">
        <v>97</v>
      </c>
      <c r="E374" s="108" t="s">
        <v>97</v>
      </c>
      <c r="F374" s="108">
        <v>60</v>
      </c>
      <c r="G374" s="110">
        <v>3.33</v>
      </c>
      <c r="H374" s="110">
        <f>PRODUCT(F374,G374)/1000</f>
        <v>0.1998</v>
      </c>
      <c r="I374" s="110">
        <f>PRODUCT(B374,H374)</f>
        <v>0.3996</v>
      </c>
      <c r="J374" s="111" t="s">
        <v>98</v>
      </c>
    </row>
    <row r="375" spans="1:10" ht="13.5">
      <c r="A375" s="112">
        <v>13</v>
      </c>
      <c r="B375" s="113">
        <v>30</v>
      </c>
      <c r="C375" s="114" t="s">
        <v>110</v>
      </c>
      <c r="D375" s="108" t="s">
        <v>97</v>
      </c>
      <c r="E375" s="108" t="s">
        <v>97</v>
      </c>
      <c r="F375" s="113">
        <v>720</v>
      </c>
      <c r="G375" s="110">
        <v>3.33</v>
      </c>
      <c r="H375" s="115">
        <f>PRODUCT(F375,G375)/1000</f>
        <v>2.3975999999999997</v>
      </c>
      <c r="I375" s="115">
        <f>PRODUCT(B375,H375)</f>
        <v>71.928</v>
      </c>
      <c r="J375" s="116" t="s">
        <v>98</v>
      </c>
    </row>
    <row r="376" spans="1:10" ht="13.5">
      <c r="A376" s="112">
        <v>14</v>
      </c>
      <c r="B376" s="113">
        <v>2</v>
      </c>
      <c r="C376" s="114" t="s">
        <v>111</v>
      </c>
      <c r="D376" s="108" t="s">
        <v>97</v>
      </c>
      <c r="E376" s="108" t="s">
        <v>97</v>
      </c>
      <c r="F376" s="113">
        <v>720</v>
      </c>
      <c r="G376" s="115">
        <v>3.33</v>
      </c>
      <c r="H376" s="115">
        <f>PRODUCT(F376,G376)/1000</f>
        <v>2.3975999999999997</v>
      </c>
      <c r="I376" s="115">
        <f>PRODUCT(B376,H376)</f>
        <v>4.7951999999999995</v>
      </c>
      <c r="J376" s="116" t="s">
        <v>98</v>
      </c>
    </row>
    <row r="377" spans="1:10" ht="13.5">
      <c r="A377" s="112">
        <v>15</v>
      </c>
      <c r="B377" s="113">
        <v>10</v>
      </c>
      <c r="C377" s="114" t="s">
        <v>112</v>
      </c>
      <c r="D377" s="108" t="s">
        <v>97</v>
      </c>
      <c r="E377" s="108" t="s">
        <v>97</v>
      </c>
      <c r="F377" s="113">
        <v>720</v>
      </c>
      <c r="G377" s="115">
        <v>3.33</v>
      </c>
      <c r="H377" s="115">
        <f>PRODUCT(F377,G377)/1000</f>
        <v>2.3975999999999997</v>
      </c>
      <c r="I377" s="115">
        <f>PRODUCT(B377,H377)</f>
        <v>23.976</v>
      </c>
      <c r="J377" s="116" t="s">
        <v>98</v>
      </c>
    </row>
    <row r="378" spans="1:10" ht="13.5">
      <c r="A378" s="112">
        <v>16</v>
      </c>
      <c r="B378" s="113">
        <v>23</v>
      </c>
      <c r="C378" s="114" t="s">
        <v>113</v>
      </c>
      <c r="D378" s="108">
        <v>160</v>
      </c>
      <c r="E378" s="108">
        <v>5</v>
      </c>
      <c r="F378" s="113">
        <v>100</v>
      </c>
      <c r="G378" s="115">
        <f>D378*0.001*E378*0.001*7850</f>
        <v>6.28</v>
      </c>
      <c r="H378" s="115">
        <f>PRODUCT(F378,G378)/1000</f>
        <v>0.628</v>
      </c>
      <c r="I378" s="115">
        <f>PRODUCT(B378,H378)</f>
        <v>14.444</v>
      </c>
      <c r="J378" s="116" t="s">
        <v>98</v>
      </c>
    </row>
    <row r="379" spans="1:10" ht="13.5">
      <c r="A379" s="117">
        <v>17</v>
      </c>
      <c r="B379" s="118">
        <v>14</v>
      </c>
      <c r="C379" s="105" t="s">
        <v>114</v>
      </c>
      <c r="D379" s="119">
        <v>90</v>
      </c>
      <c r="E379" s="119">
        <v>5</v>
      </c>
      <c r="F379" s="118">
        <v>100</v>
      </c>
      <c r="G379" s="115">
        <f>D379*0.001*E379*0.001*7850</f>
        <v>3.5324999999999998</v>
      </c>
      <c r="H379" s="115">
        <f>PRODUCT(F379,G379)/1000</f>
        <v>0.35325</v>
      </c>
      <c r="I379" s="120">
        <f>PRODUCT(B379,H379)</f>
        <v>4.9455</v>
      </c>
      <c r="J379" s="106" t="s">
        <v>98</v>
      </c>
    </row>
    <row r="380" spans="1:9" ht="13.5">
      <c r="A380" s="86"/>
      <c r="B380" s="86"/>
      <c r="C380" s="86"/>
      <c r="D380" s="86"/>
      <c r="E380" s="87"/>
      <c r="F380" s="101" t="s">
        <v>115</v>
      </c>
      <c r="G380" s="121"/>
      <c r="H380" s="121"/>
      <c r="I380" s="122">
        <f>PRODUCT(SUM(I363:I379))</f>
        <v>319.9553</v>
      </c>
    </row>
    <row r="381" spans="1:9" ht="13.5">
      <c r="A381" s="86"/>
      <c r="B381" s="86"/>
      <c r="C381" s="86"/>
      <c r="D381" s="86"/>
      <c r="E381" s="87"/>
      <c r="F381" s="123" t="s">
        <v>116</v>
      </c>
      <c r="G381" s="124"/>
      <c r="H381" s="124"/>
      <c r="I381" s="125">
        <f>I380*(1.8/100)</f>
        <v>5.759195400000001</v>
      </c>
    </row>
    <row r="382" spans="1:9" ht="13.5">
      <c r="A382" s="86"/>
      <c r="B382" s="86"/>
      <c r="C382" s="86"/>
      <c r="D382" s="86"/>
      <c r="E382" s="87"/>
      <c r="F382" s="126" t="s">
        <v>117</v>
      </c>
      <c r="G382" s="127"/>
      <c r="H382" s="127"/>
      <c r="I382" s="128">
        <f>I380*(101.8/100)</f>
        <v>325.71449540000003</v>
      </c>
    </row>
    <row r="383" spans="1:6" ht="12.75">
      <c r="A383" s="86"/>
      <c r="B383" s="86"/>
      <c r="C383" s="86"/>
      <c r="D383" s="86"/>
      <c r="E383" s="87"/>
      <c r="F383" s="88"/>
    </row>
    <row r="384" spans="1:6" ht="17.25">
      <c r="A384" s="2" t="s">
        <v>118</v>
      </c>
      <c r="B384" s="3"/>
      <c r="C384" s="4" t="s">
        <v>119</v>
      </c>
      <c r="D384" s="5"/>
      <c r="E384" s="98"/>
      <c r="F384" s="99"/>
    </row>
    <row r="385" spans="1:6" ht="12.75">
      <c r="A385" s="100"/>
      <c r="B385" s="100"/>
      <c r="C385" s="100"/>
      <c r="D385" s="100"/>
      <c r="E385" s="98"/>
      <c r="F385" s="99"/>
    </row>
    <row r="386" spans="1:10" ht="13.5">
      <c r="A386" s="101"/>
      <c r="B386" s="102"/>
      <c r="C386" s="102"/>
      <c r="D386" s="102" t="s">
        <v>84</v>
      </c>
      <c r="E386" s="102" t="s">
        <v>85</v>
      </c>
      <c r="F386" s="102" t="s">
        <v>2</v>
      </c>
      <c r="G386" s="102"/>
      <c r="H386" s="102" t="s">
        <v>86</v>
      </c>
      <c r="I386" s="102"/>
      <c r="J386" s="103" t="s">
        <v>87</v>
      </c>
    </row>
    <row r="387" spans="1:10" ht="13.5">
      <c r="A387" s="104" t="s">
        <v>88</v>
      </c>
      <c r="B387" s="105" t="s">
        <v>89</v>
      </c>
      <c r="C387" s="105" t="s">
        <v>90</v>
      </c>
      <c r="D387" s="105" t="s">
        <v>91</v>
      </c>
      <c r="E387" s="105" t="s">
        <v>91</v>
      </c>
      <c r="F387" s="105" t="s">
        <v>91</v>
      </c>
      <c r="G387" s="105" t="s">
        <v>92</v>
      </c>
      <c r="H387" s="105" t="s">
        <v>93</v>
      </c>
      <c r="I387" s="105" t="s">
        <v>94</v>
      </c>
      <c r="J387" s="106" t="s">
        <v>95</v>
      </c>
    </row>
    <row r="388" spans="1:10" ht="13.5">
      <c r="A388" s="107">
        <v>1</v>
      </c>
      <c r="B388" s="108">
        <v>2</v>
      </c>
      <c r="C388" s="109" t="s">
        <v>120</v>
      </c>
      <c r="D388" s="108" t="s">
        <v>97</v>
      </c>
      <c r="E388" s="108" t="s">
        <v>97</v>
      </c>
      <c r="F388" s="108">
        <v>1725</v>
      </c>
      <c r="G388" s="110">
        <v>3.33</v>
      </c>
      <c r="H388" s="110">
        <f>PRODUCT(F388,G388)/1000</f>
        <v>5.74425</v>
      </c>
      <c r="I388" s="110">
        <f>PRODUCT(B388,H388)</f>
        <v>11.4885</v>
      </c>
      <c r="J388" s="111" t="s">
        <v>98</v>
      </c>
    </row>
    <row r="389" spans="1:10" ht="13.5">
      <c r="A389" s="107">
        <v>2</v>
      </c>
      <c r="B389" s="108">
        <v>2</v>
      </c>
      <c r="C389" s="109" t="s">
        <v>121</v>
      </c>
      <c r="D389" s="108" t="s">
        <v>97</v>
      </c>
      <c r="E389" s="108" t="s">
        <v>97</v>
      </c>
      <c r="F389" s="108">
        <v>345</v>
      </c>
      <c r="G389" s="110">
        <v>3.33</v>
      </c>
      <c r="H389" s="110">
        <f>PRODUCT(F389,G389)/1000</f>
        <v>1.1488500000000001</v>
      </c>
      <c r="I389" s="110">
        <f>PRODUCT(B389,H389)</f>
        <v>2.2977000000000003</v>
      </c>
      <c r="J389" s="111" t="s">
        <v>98</v>
      </c>
    </row>
    <row r="390" spans="1:10" ht="13.5">
      <c r="A390" s="107">
        <v>3</v>
      </c>
      <c r="B390" s="108">
        <v>2</v>
      </c>
      <c r="C390" s="109" t="s">
        <v>122</v>
      </c>
      <c r="D390" s="108" t="s">
        <v>97</v>
      </c>
      <c r="E390" s="108" t="s">
        <v>97</v>
      </c>
      <c r="F390" s="108">
        <v>7400</v>
      </c>
      <c r="G390" s="110">
        <v>3.33</v>
      </c>
      <c r="H390" s="110">
        <f>PRODUCT(F390,G390)/1000</f>
        <v>24.642</v>
      </c>
      <c r="I390" s="110">
        <f>PRODUCT(B390,H390)</f>
        <v>49.284</v>
      </c>
      <c r="J390" s="111" t="s">
        <v>98</v>
      </c>
    </row>
    <row r="391" spans="1:10" ht="13.5">
      <c r="A391" s="107">
        <v>4</v>
      </c>
      <c r="B391" s="108">
        <v>2</v>
      </c>
      <c r="C391" s="109" t="s">
        <v>123</v>
      </c>
      <c r="D391" s="108" t="s">
        <v>97</v>
      </c>
      <c r="E391" s="108" t="s">
        <v>97</v>
      </c>
      <c r="F391" s="108">
        <v>280</v>
      </c>
      <c r="G391" s="110">
        <v>3.33</v>
      </c>
      <c r="H391" s="110">
        <f>PRODUCT(F391,G391)/1000</f>
        <v>0.9324</v>
      </c>
      <c r="I391" s="110">
        <f>PRODUCT(B391,H391)</f>
        <v>1.8648</v>
      </c>
      <c r="J391" s="111" t="s">
        <v>98</v>
      </c>
    </row>
    <row r="392" spans="1:10" ht="13.5">
      <c r="A392" s="107">
        <v>5</v>
      </c>
      <c r="B392" s="108">
        <v>2</v>
      </c>
      <c r="C392" s="109" t="s">
        <v>124</v>
      </c>
      <c r="D392" s="108" t="s">
        <v>97</v>
      </c>
      <c r="E392" s="108" t="s">
        <v>97</v>
      </c>
      <c r="F392" s="108">
        <v>345</v>
      </c>
      <c r="G392" s="110">
        <v>3.33</v>
      </c>
      <c r="H392" s="110">
        <f>PRODUCT(F392,G392)/1000</f>
        <v>1.1488500000000001</v>
      </c>
      <c r="I392" s="110">
        <f>PRODUCT(B392,H392)</f>
        <v>2.2977000000000003</v>
      </c>
      <c r="J392" s="111" t="s">
        <v>98</v>
      </c>
    </row>
    <row r="393" spans="1:10" ht="13.5">
      <c r="A393" s="107">
        <v>6</v>
      </c>
      <c r="B393" s="108">
        <v>2</v>
      </c>
      <c r="C393" s="109" t="s">
        <v>125</v>
      </c>
      <c r="D393" s="108" t="s">
        <v>97</v>
      </c>
      <c r="E393" s="108" t="s">
        <v>97</v>
      </c>
      <c r="F393" s="108">
        <v>1790</v>
      </c>
      <c r="G393" s="110">
        <v>3.33</v>
      </c>
      <c r="H393" s="110">
        <f>PRODUCT(F393,G393)/1000</f>
        <v>5.9607</v>
      </c>
      <c r="I393" s="110">
        <f>PRODUCT(B393,H393)</f>
        <v>11.9214</v>
      </c>
      <c r="J393" s="111" t="s">
        <v>98</v>
      </c>
    </row>
    <row r="394" spans="1:10" ht="13.5">
      <c r="A394" s="107">
        <v>7</v>
      </c>
      <c r="B394" s="108">
        <v>2</v>
      </c>
      <c r="C394" s="109" t="s">
        <v>126</v>
      </c>
      <c r="D394" s="108" t="s">
        <v>97</v>
      </c>
      <c r="E394" s="108" t="s">
        <v>97</v>
      </c>
      <c r="F394" s="108">
        <v>5990</v>
      </c>
      <c r="G394" s="110">
        <v>3.33</v>
      </c>
      <c r="H394" s="110">
        <f>PRODUCT(F394,G394)/1000</f>
        <v>19.9467</v>
      </c>
      <c r="I394" s="110">
        <f>PRODUCT(B394,H394)</f>
        <v>39.8934</v>
      </c>
      <c r="J394" s="111" t="s">
        <v>98</v>
      </c>
    </row>
    <row r="395" spans="1:10" ht="13.5">
      <c r="A395" s="107">
        <v>8</v>
      </c>
      <c r="B395" s="108">
        <v>2</v>
      </c>
      <c r="C395" s="109" t="s">
        <v>127</v>
      </c>
      <c r="D395" s="108" t="s">
        <v>97</v>
      </c>
      <c r="E395" s="108" t="s">
        <v>97</v>
      </c>
      <c r="F395" s="108">
        <v>5780</v>
      </c>
      <c r="G395" s="110">
        <v>3.33</v>
      </c>
      <c r="H395" s="110">
        <f>PRODUCT(F395,G395)/1000</f>
        <v>19.247400000000003</v>
      </c>
      <c r="I395" s="110">
        <f>PRODUCT(B395,H395)</f>
        <v>38.494800000000005</v>
      </c>
      <c r="J395" s="111" t="s">
        <v>98</v>
      </c>
    </row>
    <row r="396" spans="1:10" ht="13.5">
      <c r="A396" s="107">
        <v>9</v>
      </c>
      <c r="B396" s="108">
        <v>2</v>
      </c>
      <c r="C396" s="109" t="s">
        <v>128</v>
      </c>
      <c r="D396" s="108" t="s">
        <v>97</v>
      </c>
      <c r="E396" s="108" t="s">
        <v>97</v>
      </c>
      <c r="F396" s="108">
        <v>125</v>
      </c>
      <c r="G396" s="110">
        <v>3.33</v>
      </c>
      <c r="H396" s="110">
        <f>PRODUCT(F396,G396)/1000</f>
        <v>0.41625</v>
      </c>
      <c r="I396" s="110">
        <f>PRODUCT(B396,H396)</f>
        <v>0.8325</v>
      </c>
      <c r="J396" s="111" t="s">
        <v>98</v>
      </c>
    </row>
    <row r="397" spans="1:10" ht="13.5">
      <c r="A397" s="107">
        <v>10</v>
      </c>
      <c r="B397" s="108">
        <v>2</v>
      </c>
      <c r="C397" s="109" t="s">
        <v>129</v>
      </c>
      <c r="D397" s="108" t="s">
        <v>97</v>
      </c>
      <c r="E397" s="108" t="s">
        <v>97</v>
      </c>
      <c r="F397" s="108">
        <v>60</v>
      </c>
      <c r="G397" s="110">
        <v>3.33</v>
      </c>
      <c r="H397" s="110">
        <f>PRODUCT(F397,G397)/1000</f>
        <v>0.1998</v>
      </c>
      <c r="I397" s="110">
        <f>PRODUCT(B397,H397)</f>
        <v>0.3996</v>
      </c>
      <c r="J397" s="111" t="s">
        <v>98</v>
      </c>
    </row>
    <row r="398" spans="1:10" ht="13.5">
      <c r="A398" s="107">
        <v>11</v>
      </c>
      <c r="B398" s="108">
        <v>2</v>
      </c>
      <c r="C398" s="109" t="s">
        <v>130</v>
      </c>
      <c r="D398" s="108" t="s">
        <v>97</v>
      </c>
      <c r="E398" s="108" t="s">
        <v>97</v>
      </c>
      <c r="F398" s="108">
        <v>1980</v>
      </c>
      <c r="G398" s="110">
        <v>3.33</v>
      </c>
      <c r="H398" s="110">
        <f>PRODUCT(F398,G398)/1000</f>
        <v>6.593400000000001</v>
      </c>
      <c r="I398" s="110">
        <f>PRODUCT(B398,H398)</f>
        <v>13.186800000000002</v>
      </c>
      <c r="J398" s="111" t="s">
        <v>98</v>
      </c>
    </row>
    <row r="399" spans="1:10" ht="13.5">
      <c r="A399" s="112">
        <v>12</v>
      </c>
      <c r="B399" s="113">
        <v>27</v>
      </c>
      <c r="C399" s="114" t="s">
        <v>131</v>
      </c>
      <c r="D399" s="108" t="s">
        <v>97</v>
      </c>
      <c r="E399" s="108" t="s">
        <v>97</v>
      </c>
      <c r="F399" s="113">
        <v>720</v>
      </c>
      <c r="G399" s="110">
        <v>3.33</v>
      </c>
      <c r="H399" s="115">
        <f>PRODUCT(F399,G399)/1000</f>
        <v>2.3975999999999997</v>
      </c>
      <c r="I399" s="115">
        <f>PRODUCT(B399,H399)</f>
        <v>64.73519999999999</v>
      </c>
      <c r="J399" s="116" t="s">
        <v>98</v>
      </c>
    </row>
    <row r="400" spans="1:10" ht="13.5">
      <c r="A400" s="112">
        <v>13</v>
      </c>
      <c r="B400" s="113">
        <v>2</v>
      </c>
      <c r="C400" s="114" t="s">
        <v>132</v>
      </c>
      <c r="D400" s="108" t="s">
        <v>97</v>
      </c>
      <c r="E400" s="108" t="s">
        <v>97</v>
      </c>
      <c r="F400" s="113">
        <v>720</v>
      </c>
      <c r="G400" s="115">
        <v>3.33</v>
      </c>
      <c r="H400" s="115">
        <f>PRODUCT(F400,G400)/1000</f>
        <v>2.3975999999999997</v>
      </c>
      <c r="I400" s="115">
        <f>PRODUCT(B400,H400)</f>
        <v>4.7951999999999995</v>
      </c>
      <c r="J400" s="116" t="s">
        <v>98</v>
      </c>
    </row>
    <row r="401" spans="1:10" ht="13.5">
      <c r="A401" s="112">
        <v>14</v>
      </c>
      <c r="B401" s="113">
        <v>8</v>
      </c>
      <c r="C401" s="114" t="s">
        <v>133</v>
      </c>
      <c r="D401" s="108" t="s">
        <v>97</v>
      </c>
      <c r="E401" s="108" t="s">
        <v>97</v>
      </c>
      <c r="F401" s="113">
        <v>720</v>
      </c>
      <c r="G401" s="115">
        <v>3.33</v>
      </c>
      <c r="H401" s="115">
        <f>PRODUCT(F401,G401)/1000</f>
        <v>2.3975999999999997</v>
      </c>
      <c r="I401" s="115">
        <f>PRODUCT(B401,H401)</f>
        <v>19.180799999999998</v>
      </c>
      <c r="J401" s="116" t="s">
        <v>98</v>
      </c>
    </row>
    <row r="402" spans="1:10" ht="13.5">
      <c r="A402" s="112">
        <v>15</v>
      </c>
      <c r="B402" s="113">
        <v>20</v>
      </c>
      <c r="C402" s="114" t="s">
        <v>113</v>
      </c>
      <c r="D402" s="108">
        <v>160</v>
      </c>
      <c r="E402" s="108">
        <v>5</v>
      </c>
      <c r="F402" s="113">
        <v>100</v>
      </c>
      <c r="G402" s="115">
        <f>D402*0.001*E402*0.001*7850</f>
        <v>6.28</v>
      </c>
      <c r="H402" s="115">
        <f>PRODUCT(F402,G402)/1000</f>
        <v>0.628</v>
      </c>
      <c r="I402" s="115">
        <f>PRODUCT(B402,H402)</f>
        <v>12.56</v>
      </c>
      <c r="J402" s="116" t="s">
        <v>98</v>
      </c>
    </row>
    <row r="403" spans="1:10" ht="13.5">
      <c r="A403" s="117">
        <v>16</v>
      </c>
      <c r="B403" s="118">
        <v>12</v>
      </c>
      <c r="C403" s="105" t="s">
        <v>114</v>
      </c>
      <c r="D403" s="119">
        <v>90</v>
      </c>
      <c r="E403" s="119">
        <v>5</v>
      </c>
      <c r="F403" s="118">
        <v>100</v>
      </c>
      <c r="G403" s="115">
        <f>D403*0.001*E403*0.001*7850</f>
        <v>3.5324999999999998</v>
      </c>
      <c r="H403" s="115">
        <f>PRODUCT(F403,G403)/1000</f>
        <v>0.35325</v>
      </c>
      <c r="I403" s="120">
        <f>PRODUCT(B403,H403)</f>
        <v>4.239</v>
      </c>
      <c r="J403" s="106" t="s">
        <v>98</v>
      </c>
    </row>
    <row r="404" spans="1:9" ht="13.5">
      <c r="A404" s="86"/>
      <c r="B404" s="86"/>
      <c r="C404" s="86"/>
      <c r="D404" s="86"/>
      <c r="E404" s="87"/>
      <c r="F404" s="101" t="s">
        <v>115</v>
      </c>
      <c r="G404" s="121"/>
      <c r="H404" s="121"/>
      <c r="I404" s="122">
        <f>PRODUCT(SUM(I388:I403))</f>
        <v>277.47139999999996</v>
      </c>
    </row>
    <row r="405" spans="1:9" ht="13.5">
      <c r="A405" s="86"/>
      <c r="B405" s="86"/>
      <c r="C405" s="86"/>
      <c r="D405" s="86"/>
      <c r="E405" s="87"/>
      <c r="F405" s="123" t="s">
        <v>116</v>
      </c>
      <c r="G405" s="124"/>
      <c r="H405" s="124"/>
      <c r="I405" s="125">
        <f>I404*(1.8/100)</f>
        <v>4.9944852</v>
      </c>
    </row>
    <row r="406" spans="1:9" ht="13.5">
      <c r="A406" s="86"/>
      <c r="B406" s="86"/>
      <c r="C406" s="86"/>
      <c r="D406" s="86"/>
      <c r="E406" s="87"/>
      <c r="F406" s="126" t="s">
        <v>117</v>
      </c>
      <c r="G406" s="127"/>
      <c r="H406" s="127"/>
      <c r="I406" s="128">
        <f>I404*(101.8/100)</f>
        <v>282.46588519999995</v>
      </c>
    </row>
    <row r="407" spans="1:6" ht="12.75">
      <c r="A407" s="86"/>
      <c r="B407" s="86"/>
      <c r="C407" s="86"/>
      <c r="D407" s="86"/>
      <c r="E407" s="87"/>
      <c r="F407" s="88"/>
    </row>
    <row r="408" spans="1:6" ht="17.25">
      <c r="A408" s="2" t="s">
        <v>134</v>
      </c>
      <c r="B408" s="3"/>
      <c r="C408" s="4" t="s">
        <v>135</v>
      </c>
      <c r="D408" s="5"/>
      <c r="E408" s="98"/>
      <c r="F408" s="99"/>
    </row>
    <row r="409" spans="1:6" ht="12.75">
      <c r="A409" s="100"/>
      <c r="B409" s="100"/>
      <c r="C409" s="100"/>
      <c r="D409" s="100"/>
      <c r="E409" s="98"/>
      <c r="F409" s="99"/>
    </row>
    <row r="410" spans="1:10" ht="13.5">
      <c r="A410" s="101"/>
      <c r="B410" s="102"/>
      <c r="C410" s="102"/>
      <c r="D410" s="102" t="s">
        <v>84</v>
      </c>
      <c r="E410" s="102" t="s">
        <v>85</v>
      </c>
      <c r="F410" s="102" t="s">
        <v>2</v>
      </c>
      <c r="G410" s="102"/>
      <c r="H410" s="102" t="s">
        <v>86</v>
      </c>
      <c r="I410" s="102"/>
      <c r="J410" s="103" t="s">
        <v>87</v>
      </c>
    </row>
    <row r="411" spans="1:10" ht="13.5">
      <c r="A411" s="104" t="s">
        <v>88</v>
      </c>
      <c r="B411" s="105" t="s">
        <v>89</v>
      </c>
      <c r="C411" s="105" t="s">
        <v>90</v>
      </c>
      <c r="D411" s="105" t="s">
        <v>91</v>
      </c>
      <c r="E411" s="105" t="s">
        <v>91</v>
      </c>
      <c r="F411" s="105" t="s">
        <v>91</v>
      </c>
      <c r="G411" s="105" t="s">
        <v>92</v>
      </c>
      <c r="H411" s="105" t="s">
        <v>93</v>
      </c>
      <c r="I411" s="105" t="s">
        <v>94</v>
      </c>
      <c r="J411" s="106" t="s">
        <v>95</v>
      </c>
    </row>
    <row r="412" spans="1:10" ht="13.5">
      <c r="A412" s="107">
        <v>1</v>
      </c>
      <c r="B412" s="108">
        <v>2</v>
      </c>
      <c r="C412" s="109" t="s">
        <v>136</v>
      </c>
      <c r="D412" s="108" t="s">
        <v>97</v>
      </c>
      <c r="E412" s="108" t="s">
        <v>97</v>
      </c>
      <c r="F412" s="108">
        <v>7302</v>
      </c>
      <c r="G412" s="110">
        <v>44</v>
      </c>
      <c r="H412" s="110">
        <f>PRODUCT(F412,G412)/1000</f>
        <v>321.288</v>
      </c>
      <c r="I412" s="110">
        <f>PRODUCT(B412,H412)</f>
        <v>642.576</v>
      </c>
      <c r="J412" s="111" t="s">
        <v>98</v>
      </c>
    </row>
    <row r="413" spans="1:10" ht="13.5">
      <c r="A413" s="107">
        <v>2</v>
      </c>
      <c r="B413" s="108">
        <v>2</v>
      </c>
      <c r="C413" s="109" t="s">
        <v>137</v>
      </c>
      <c r="D413" s="108" t="s">
        <v>97</v>
      </c>
      <c r="E413" s="108" t="s">
        <v>97</v>
      </c>
      <c r="F413" s="108">
        <v>7603</v>
      </c>
      <c r="G413" s="110">
        <v>44</v>
      </c>
      <c r="H413" s="110">
        <f>PRODUCT(F413,G413)/1000</f>
        <v>334.532</v>
      </c>
      <c r="I413" s="110">
        <f>PRODUCT(B413,H413)</f>
        <v>669.064</v>
      </c>
      <c r="J413" s="111" t="s">
        <v>98</v>
      </c>
    </row>
    <row r="414" spans="1:10" ht="13.5">
      <c r="A414" s="107">
        <v>3</v>
      </c>
      <c r="B414" s="108">
        <v>2</v>
      </c>
      <c r="C414" s="109" t="s">
        <v>138</v>
      </c>
      <c r="D414" s="108" t="s">
        <v>97</v>
      </c>
      <c r="E414" s="108" t="s">
        <v>97</v>
      </c>
      <c r="F414" s="108">
        <v>7603</v>
      </c>
      <c r="G414" s="110">
        <v>44</v>
      </c>
      <c r="H414" s="110">
        <f>PRODUCT(F414,G414)/1000</f>
        <v>334.532</v>
      </c>
      <c r="I414" s="110">
        <f>PRODUCT(B414,H414)</f>
        <v>669.064</v>
      </c>
      <c r="J414" s="111" t="s">
        <v>98</v>
      </c>
    </row>
    <row r="415" spans="1:10" ht="13.5">
      <c r="A415" s="107">
        <v>4</v>
      </c>
      <c r="B415" s="108">
        <v>9</v>
      </c>
      <c r="C415" s="109" t="s">
        <v>139</v>
      </c>
      <c r="D415" s="108" t="s">
        <v>97</v>
      </c>
      <c r="E415" s="108" t="s">
        <v>97</v>
      </c>
      <c r="F415" s="108">
        <v>3886</v>
      </c>
      <c r="G415" s="110">
        <v>20.75</v>
      </c>
      <c r="H415" s="110">
        <f>PRODUCT(F415,G415)/1000</f>
        <v>80.6345</v>
      </c>
      <c r="I415" s="110">
        <f>PRODUCT(B415,H415)</f>
        <v>725.7105</v>
      </c>
      <c r="J415" s="111" t="s">
        <v>98</v>
      </c>
    </row>
    <row r="416" spans="1:10" ht="13.5">
      <c r="A416" s="129">
        <v>5</v>
      </c>
      <c r="B416" s="119">
        <v>9</v>
      </c>
      <c r="C416" s="130" t="s">
        <v>140</v>
      </c>
      <c r="D416" s="119" t="s">
        <v>97</v>
      </c>
      <c r="E416" s="119" t="s">
        <v>97</v>
      </c>
      <c r="F416" s="119">
        <v>3748</v>
      </c>
      <c r="G416" s="131">
        <v>20.75</v>
      </c>
      <c r="H416" s="131">
        <f>PRODUCT(F416,G416)/1000</f>
        <v>77.771</v>
      </c>
      <c r="I416" s="131">
        <f>PRODUCT(B416,H416)</f>
        <v>699.939</v>
      </c>
      <c r="J416" s="132" t="s">
        <v>98</v>
      </c>
    </row>
    <row r="417" spans="1:9" ht="13.5">
      <c r="A417" s="86"/>
      <c r="B417" s="86"/>
      <c r="C417" s="86"/>
      <c r="D417" s="86"/>
      <c r="E417" s="87"/>
      <c r="F417" s="101" t="s">
        <v>115</v>
      </c>
      <c r="G417" s="121"/>
      <c r="H417" s="121"/>
      <c r="I417" s="122">
        <f>PRODUCT(SUM(I412:I416))</f>
        <v>3406.3534999999997</v>
      </c>
    </row>
    <row r="418" spans="1:9" ht="13.5">
      <c r="A418" s="86"/>
      <c r="B418" s="86"/>
      <c r="C418" s="86"/>
      <c r="D418" s="86"/>
      <c r="E418" s="87"/>
      <c r="F418" s="123" t="s">
        <v>116</v>
      </c>
      <c r="G418" s="124"/>
      <c r="H418" s="124"/>
      <c r="I418" s="125">
        <f>I417*(1.8/100)</f>
        <v>61.314363</v>
      </c>
    </row>
    <row r="419" spans="1:9" ht="13.5">
      <c r="A419" s="86"/>
      <c r="B419" s="86"/>
      <c r="C419" s="86"/>
      <c r="D419" s="86"/>
      <c r="E419" s="87"/>
      <c r="F419" s="126" t="s">
        <v>117</v>
      </c>
      <c r="G419" s="127"/>
      <c r="H419" s="127"/>
      <c r="I419" s="128">
        <f>I417*(101.8/100)</f>
        <v>3467.6678629999997</v>
      </c>
    </row>
    <row r="420" spans="1:6" ht="12.75">
      <c r="A420" s="86"/>
      <c r="B420" s="86"/>
      <c r="C420" s="86"/>
      <c r="D420" s="86"/>
      <c r="E420" s="87"/>
      <c r="F420" s="88"/>
    </row>
    <row r="421" spans="1:6" ht="12.75">
      <c r="A421" s="86"/>
      <c r="B421" s="86"/>
      <c r="C421" s="86"/>
      <c r="D421" s="86"/>
      <c r="E421" s="87"/>
      <c r="F421" s="88"/>
    </row>
    <row r="422" spans="1:6" ht="17.25">
      <c r="A422" s="2" t="s">
        <v>141</v>
      </c>
      <c r="B422" s="3"/>
      <c r="C422" s="4" t="s">
        <v>142</v>
      </c>
      <c r="D422" s="5"/>
      <c r="E422" s="98"/>
      <c r="F422" s="99"/>
    </row>
    <row r="423" spans="1:6" ht="12.75">
      <c r="A423" s="100"/>
      <c r="B423" s="100"/>
      <c r="C423" s="100"/>
      <c r="D423" s="100"/>
      <c r="E423" s="98"/>
      <c r="F423" s="99"/>
    </row>
    <row r="424" spans="1:10" ht="13.5">
      <c r="A424" s="101"/>
      <c r="B424" s="102"/>
      <c r="C424" s="102"/>
      <c r="D424" s="102" t="s">
        <v>84</v>
      </c>
      <c r="E424" s="102" t="s">
        <v>85</v>
      </c>
      <c r="F424" s="102" t="s">
        <v>2</v>
      </c>
      <c r="G424" s="102"/>
      <c r="H424" s="102" t="s">
        <v>86</v>
      </c>
      <c r="I424" s="102"/>
      <c r="J424" s="103" t="s">
        <v>87</v>
      </c>
    </row>
    <row r="425" spans="1:10" ht="13.5">
      <c r="A425" s="104" t="s">
        <v>88</v>
      </c>
      <c r="B425" s="105" t="s">
        <v>89</v>
      </c>
      <c r="C425" s="105" t="s">
        <v>90</v>
      </c>
      <c r="D425" s="105" t="s">
        <v>91</v>
      </c>
      <c r="E425" s="105" t="s">
        <v>91</v>
      </c>
      <c r="F425" s="105" t="s">
        <v>91</v>
      </c>
      <c r="G425" s="105" t="s">
        <v>92</v>
      </c>
      <c r="H425" s="105" t="s">
        <v>93</v>
      </c>
      <c r="I425" s="105" t="s">
        <v>94</v>
      </c>
      <c r="J425" s="106" t="s">
        <v>95</v>
      </c>
    </row>
    <row r="426" spans="1:10" ht="13.5">
      <c r="A426" s="112">
        <v>1</v>
      </c>
      <c r="B426" s="113">
        <v>18</v>
      </c>
      <c r="C426" s="114" t="s">
        <v>143</v>
      </c>
      <c r="D426" s="108">
        <v>150</v>
      </c>
      <c r="E426" s="108">
        <v>8</v>
      </c>
      <c r="F426" s="113">
        <v>480</v>
      </c>
      <c r="G426" s="115">
        <f>D426*0.001*E426*0.001*7850</f>
        <v>9.42</v>
      </c>
      <c r="H426" s="115">
        <f>PRODUCT(F426,G426)/1000</f>
        <v>4.5216</v>
      </c>
      <c r="I426" s="115">
        <f>PRODUCT(B426,H426)</f>
        <v>81.3888</v>
      </c>
      <c r="J426" s="116" t="s">
        <v>98</v>
      </c>
    </row>
    <row r="427" spans="1:10" ht="13.5">
      <c r="A427" s="112">
        <v>2</v>
      </c>
      <c r="B427" s="113">
        <v>7</v>
      </c>
      <c r="C427" s="114" t="s">
        <v>144</v>
      </c>
      <c r="D427" s="108">
        <v>150</v>
      </c>
      <c r="E427" s="108">
        <v>8</v>
      </c>
      <c r="F427" s="113">
        <v>150</v>
      </c>
      <c r="G427" s="115">
        <f>D427*0.001*E427*0.001*7850</f>
        <v>9.42</v>
      </c>
      <c r="H427" s="115">
        <f>PRODUCT(F427,G427)/1000</f>
        <v>1.413</v>
      </c>
      <c r="I427" s="115">
        <f>PRODUCT(B427,H427)</f>
        <v>9.891</v>
      </c>
      <c r="J427" s="116" t="s">
        <v>98</v>
      </c>
    </row>
    <row r="428" spans="1:10" ht="13.5">
      <c r="A428" s="112">
        <v>3</v>
      </c>
      <c r="B428" s="113">
        <v>7</v>
      </c>
      <c r="C428" s="114" t="s">
        <v>145</v>
      </c>
      <c r="D428" s="108">
        <v>160</v>
      </c>
      <c r="E428" s="108">
        <v>8</v>
      </c>
      <c r="F428" s="113">
        <v>180</v>
      </c>
      <c r="G428" s="115">
        <f>D428*0.001*E428*0.001*7850</f>
        <v>10.048</v>
      </c>
      <c r="H428" s="115">
        <f>PRODUCT(F428,G428)/1000</f>
        <v>1.80864</v>
      </c>
      <c r="I428" s="115">
        <f>PRODUCT(B428,H428)</f>
        <v>12.66048</v>
      </c>
      <c r="J428" s="116" t="s">
        <v>98</v>
      </c>
    </row>
    <row r="429" spans="1:10" ht="13.5">
      <c r="A429" s="112">
        <v>4</v>
      </c>
      <c r="B429" s="113">
        <v>7</v>
      </c>
      <c r="C429" s="114" t="s">
        <v>146</v>
      </c>
      <c r="D429" s="108">
        <v>160</v>
      </c>
      <c r="E429" s="108">
        <v>8</v>
      </c>
      <c r="F429" s="113">
        <v>220</v>
      </c>
      <c r="G429" s="115">
        <f>D429*0.001*E429*0.001*7850</f>
        <v>10.048</v>
      </c>
      <c r="H429" s="115">
        <f>PRODUCT(F429,G429)/1000</f>
        <v>2.21056</v>
      </c>
      <c r="I429" s="115">
        <f>PRODUCT(B429,H429)</f>
        <v>15.47392</v>
      </c>
      <c r="J429" s="116" t="s">
        <v>98</v>
      </c>
    </row>
    <row r="430" spans="1:10" ht="13.5">
      <c r="A430" s="112">
        <v>5</v>
      </c>
      <c r="B430" s="113">
        <v>11</v>
      </c>
      <c r="C430" s="114" t="s">
        <v>147</v>
      </c>
      <c r="D430" s="108">
        <v>45</v>
      </c>
      <c r="E430" s="108">
        <v>8</v>
      </c>
      <c r="F430" s="113">
        <v>260</v>
      </c>
      <c r="G430" s="115">
        <f>D430*0.001*E430*0.001*7850</f>
        <v>2.8259999999999996</v>
      </c>
      <c r="H430" s="115">
        <f>PRODUCT(F430,G430)/1000</f>
        <v>0.7347599999999999</v>
      </c>
      <c r="I430" s="115">
        <f>PRODUCT(B430,H430)</f>
        <v>8.082359999999998</v>
      </c>
      <c r="J430" s="116" t="s">
        <v>98</v>
      </c>
    </row>
    <row r="431" spans="1:10" ht="13.5">
      <c r="A431" s="112">
        <v>6</v>
      </c>
      <c r="B431" s="113">
        <v>11</v>
      </c>
      <c r="C431" s="114" t="s">
        <v>148</v>
      </c>
      <c r="D431" s="108">
        <v>160</v>
      </c>
      <c r="E431" s="108">
        <v>8</v>
      </c>
      <c r="F431" s="113">
        <v>260</v>
      </c>
      <c r="G431" s="115">
        <f>D431*0.001*E431*0.001*7850</f>
        <v>10.048</v>
      </c>
      <c r="H431" s="115">
        <f>PRODUCT(F431,G431)/1000</f>
        <v>2.61248</v>
      </c>
      <c r="I431" s="115">
        <f>PRODUCT(B431,H431)</f>
        <v>28.737280000000002</v>
      </c>
      <c r="J431" s="116" t="s">
        <v>98</v>
      </c>
    </row>
    <row r="432" spans="1:10" ht="13.5">
      <c r="A432" s="112">
        <v>7</v>
      </c>
      <c r="B432" s="113">
        <v>11</v>
      </c>
      <c r="C432" s="114" t="s">
        <v>149</v>
      </c>
      <c r="D432" s="108">
        <v>35</v>
      </c>
      <c r="E432" s="108">
        <v>8</v>
      </c>
      <c r="F432" s="113">
        <v>75</v>
      </c>
      <c r="G432" s="115">
        <f>D432*0.001*E432*0.001*7850</f>
        <v>2.1980000000000004</v>
      </c>
      <c r="H432" s="115">
        <f>PRODUCT(F432,G432)/1000</f>
        <v>0.16485000000000002</v>
      </c>
      <c r="I432" s="115">
        <f>PRODUCT(B432,H432)</f>
        <v>1.8133500000000002</v>
      </c>
      <c r="J432" s="116" t="s">
        <v>98</v>
      </c>
    </row>
    <row r="433" spans="1:10" ht="13.5">
      <c r="A433" s="112">
        <v>8</v>
      </c>
      <c r="B433" s="113">
        <v>12</v>
      </c>
      <c r="C433" s="114" t="s">
        <v>150</v>
      </c>
      <c r="D433" s="108">
        <v>240</v>
      </c>
      <c r="E433" s="108">
        <v>12</v>
      </c>
      <c r="F433" s="113">
        <v>240</v>
      </c>
      <c r="G433" s="115">
        <f>D433*0.001*E433*0.001*7850</f>
        <v>22.607999999999997</v>
      </c>
      <c r="H433" s="115">
        <f>PRODUCT(F433,G433)/1000</f>
        <v>5.425919999999999</v>
      </c>
      <c r="I433" s="115">
        <f>PRODUCT(B433,H433)</f>
        <v>65.11103999999999</v>
      </c>
      <c r="J433" s="116" t="s">
        <v>98</v>
      </c>
    </row>
    <row r="434" spans="1:10" ht="13.5">
      <c r="A434" s="117">
        <v>9</v>
      </c>
      <c r="B434" s="118">
        <v>2</v>
      </c>
      <c r="C434" s="105" t="s">
        <v>151</v>
      </c>
      <c r="D434" s="119" t="s">
        <v>97</v>
      </c>
      <c r="E434" s="119" t="s">
        <v>97</v>
      </c>
      <c r="F434" s="118">
        <v>610</v>
      </c>
      <c r="G434" s="115">
        <v>22</v>
      </c>
      <c r="H434" s="115">
        <f>PRODUCT(F434,G434)/1000</f>
        <v>13.42</v>
      </c>
      <c r="I434" s="120">
        <f>PRODUCT(B434,H434)</f>
        <v>26.84</v>
      </c>
      <c r="J434" s="106" t="s">
        <v>98</v>
      </c>
    </row>
    <row r="435" spans="1:9" ht="13.5">
      <c r="A435" s="86"/>
      <c r="B435" s="86"/>
      <c r="C435" s="86"/>
      <c r="D435" s="86"/>
      <c r="E435" s="87"/>
      <c r="F435" s="101" t="s">
        <v>115</v>
      </c>
      <c r="G435" s="121"/>
      <c r="H435" s="121"/>
      <c r="I435" s="122">
        <f>PRODUCT(SUM(I426:I434))</f>
        <v>249.99823</v>
      </c>
    </row>
    <row r="436" spans="1:9" ht="13.5">
      <c r="A436" s="86"/>
      <c r="B436" s="86"/>
      <c r="C436" s="86"/>
      <c r="D436" s="86"/>
      <c r="E436" s="87"/>
      <c r="F436" s="123" t="s">
        <v>116</v>
      </c>
      <c r="G436" s="124"/>
      <c r="H436" s="124"/>
      <c r="I436" s="125">
        <f>I435*(1.8/100)</f>
        <v>4.499968140000001</v>
      </c>
    </row>
    <row r="437" spans="1:9" ht="13.5">
      <c r="A437" s="86"/>
      <c r="B437" s="86"/>
      <c r="C437" s="86"/>
      <c r="D437" s="86"/>
      <c r="E437" s="87"/>
      <c r="F437" s="126" t="s">
        <v>117</v>
      </c>
      <c r="G437" s="127"/>
      <c r="H437" s="127"/>
      <c r="I437" s="128">
        <f>I435*(101.8/100)</f>
        <v>254.49819814</v>
      </c>
    </row>
    <row r="441" spans="1:6" ht="16.5" customHeight="1">
      <c r="A441" s="2" t="s">
        <v>152</v>
      </c>
      <c r="B441" s="3"/>
      <c r="D441" s="4" t="s">
        <v>153</v>
      </c>
      <c r="E441" s="87"/>
      <c r="F441" s="88"/>
    </row>
    <row r="442" spans="1:6" ht="12.75">
      <c r="A442" s="86"/>
      <c r="B442" s="86"/>
      <c r="C442" s="86"/>
      <c r="D442" s="86"/>
      <c r="E442" s="87"/>
      <c r="F442" s="88"/>
    </row>
    <row r="443" spans="1:10" ht="13.5">
      <c r="A443" s="133"/>
      <c r="B443" s="134"/>
      <c r="C443" s="134"/>
      <c r="D443" s="102" t="s">
        <v>84</v>
      </c>
      <c r="E443" s="102" t="s">
        <v>85</v>
      </c>
      <c r="F443" s="102" t="s">
        <v>2</v>
      </c>
      <c r="G443" s="134"/>
      <c r="H443" s="102" t="s">
        <v>154</v>
      </c>
      <c r="I443" s="134"/>
      <c r="J443" s="103" t="s">
        <v>87</v>
      </c>
    </row>
    <row r="444" spans="1:10" ht="13.5">
      <c r="A444" s="104" t="s">
        <v>88</v>
      </c>
      <c r="B444" s="105" t="s">
        <v>89</v>
      </c>
      <c r="C444" s="105" t="s">
        <v>90</v>
      </c>
      <c r="D444" s="105" t="s">
        <v>91</v>
      </c>
      <c r="E444" s="105" t="s">
        <v>91</v>
      </c>
      <c r="F444" s="105" t="s">
        <v>91</v>
      </c>
      <c r="G444" s="105" t="s">
        <v>92</v>
      </c>
      <c r="H444" s="105" t="s">
        <v>93</v>
      </c>
      <c r="I444" s="105" t="s">
        <v>155</v>
      </c>
      <c r="J444" s="106" t="s">
        <v>95</v>
      </c>
    </row>
    <row r="445" spans="1:10" ht="13.5">
      <c r="A445" s="135">
        <v>1</v>
      </c>
      <c r="B445" s="136">
        <v>12</v>
      </c>
      <c r="C445" s="102" t="s">
        <v>156</v>
      </c>
      <c r="D445" s="136" t="s">
        <v>157</v>
      </c>
      <c r="E445" s="136" t="s">
        <v>157</v>
      </c>
      <c r="F445" s="136">
        <v>8110</v>
      </c>
      <c r="G445" s="137">
        <v>10.44</v>
      </c>
      <c r="H445" s="137">
        <f>(F445*G445)/1000</f>
        <v>84.66839999999999</v>
      </c>
      <c r="I445" s="137">
        <f>H445*B445</f>
        <v>1016.0207999999999</v>
      </c>
      <c r="J445" s="116" t="s">
        <v>98</v>
      </c>
    </row>
    <row r="446" spans="1:10" ht="13.5">
      <c r="A446" s="112">
        <v>2</v>
      </c>
      <c r="B446" s="113">
        <v>6</v>
      </c>
      <c r="C446" s="114" t="s">
        <v>158</v>
      </c>
      <c r="D446" s="113" t="s">
        <v>157</v>
      </c>
      <c r="E446" s="113" t="s">
        <v>157</v>
      </c>
      <c r="F446" s="113">
        <v>10090</v>
      </c>
      <c r="G446" s="115">
        <v>10.44</v>
      </c>
      <c r="H446" s="115">
        <f>(F446*G446)/1000</f>
        <v>105.33959999999999</v>
      </c>
      <c r="I446" s="110">
        <f>H446*B446</f>
        <v>632.0375999999999</v>
      </c>
      <c r="J446" s="116" t="s">
        <v>98</v>
      </c>
    </row>
    <row r="447" spans="1:10" ht="13.5">
      <c r="A447" s="107">
        <v>3</v>
      </c>
      <c r="B447" s="108">
        <v>6</v>
      </c>
      <c r="C447" s="114" t="s">
        <v>159</v>
      </c>
      <c r="D447" s="113" t="s">
        <v>157</v>
      </c>
      <c r="E447" s="113" t="s">
        <v>157</v>
      </c>
      <c r="F447" s="108">
        <v>5890</v>
      </c>
      <c r="G447" s="115">
        <v>10.44</v>
      </c>
      <c r="H447" s="115">
        <f>(F447*G447)/1000</f>
        <v>61.4916</v>
      </c>
      <c r="I447" s="110">
        <f>H447*B447</f>
        <v>368.9496</v>
      </c>
      <c r="J447" s="116" t="s">
        <v>98</v>
      </c>
    </row>
    <row r="448" spans="1:10" ht="13.5">
      <c r="A448" s="107">
        <v>4</v>
      </c>
      <c r="B448" s="108">
        <v>12</v>
      </c>
      <c r="C448" s="114" t="s">
        <v>160</v>
      </c>
      <c r="D448" s="113" t="s">
        <v>157</v>
      </c>
      <c r="E448" s="113" t="s">
        <v>157</v>
      </c>
      <c r="F448" s="108">
        <v>2400</v>
      </c>
      <c r="G448" s="115">
        <v>10.44</v>
      </c>
      <c r="H448" s="115">
        <f>(F448*G448)/1000</f>
        <v>25.056</v>
      </c>
      <c r="I448" s="110">
        <f>H448*B448</f>
        <v>300.672</v>
      </c>
      <c r="J448" s="116" t="s">
        <v>98</v>
      </c>
    </row>
    <row r="449" spans="1:10" ht="13.5">
      <c r="A449" s="107">
        <v>5</v>
      </c>
      <c r="B449" s="108">
        <v>54</v>
      </c>
      <c r="C449" s="114" t="s">
        <v>161</v>
      </c>
      <c r="D449" s="113">
        <v>430</v>
      </c>
      <c r="E449" s="113">
        <v>8</v>
      </c>
      <c r="F449" s="108">
        <v>260</v>
      </c>
      <c r="G449" s="115">
        <f>D449*0.001*E449*0.001*7850</f>
        <v>27.003999999999998</v>
      </c>
      <c r="H449" s="115">
        <f>(F449*G449)/1000</f>
        <v>7.021039999999999</v>
      </c>
      <c r="I449" s="110">
        <f>H449*B449</f>
        <v>379.13615999999996</v>
      </c>
      <c r="J449" s="116" t="s">
        <v>98</v>
      </c>
    </row>
    <row r="450" spans="1:10" ht="13.5">
      <c r="A450" s="117">
        <v>6</v>
      </c>
      <c r="B450" s="118">
        <v>54</v>
      </c>
      <c r="C450" s="105" t="s">
        <v>162</v>
      </c>
      <c r="D450" s="118">
        <v>130</v>
      </c>
      <c r="E450" s="118">
        <v>8</v>
      </c>
      <c r="F450" s="118">
        <v>200</v>
      </c>
      <c r="G450" s="120">
        <f>D450*0.001*E450*0.001*7850</f>
        <v>8.164000000000001</v>
      </c>
      <c r="H450" s="120">
        <f>(F450*G450)/1000</f>
        <v>1.6328000000000003</v>
      </c>
      <c r="I450" s="131">
        <f>H450*B450</f>
        <v>88.17120000000001</v>
      </c>
      <c r="J450" s="106" t="s">
        <v>98</v>
      </c>
    </row>
    <row r="451" spans="1:9" ht="13.5">
      <c r="A451" s="86"/>
      <c r="B451" s="86"/>
      <c r="C451" s="86"/>
      <c r="D451" s="86"/>
      <c r="E451" s="87"/>
      <c r="F451" s="138" t="s">
        <v>115</v>
      </c>
      <c r="G451" s="139"/>
      <c r="H451" s="139"/>
      <c r="I451" s="140">
        <f>PRODUCT(SUM(I445:I450))</f>
        <v>2784.9873599999996</v>
      </c>
    </row>
    <row r="452" spans="1:9" ht="13.5">
      <c r="A452" s="86"/>
      <c r="B452" s="86"/>
      <c r="C452" s="86"/>
      <c r="D452" s="86"/>
      <c r="E452" s="87"/>
      <c r="F452" s="123" t="s">
        <v>116</v>
      </c>
      <c r="G452" s="141"/>
      <c r="H452" s="141"/>
      <c r="I452" s="142">
        <f>(I449+I450)*(1.8/100)</f>
        <v>8.41153248</v>
      </c>
    </row>
    <row r="453" spans="1:9" ht="13.5">
      <c r="A453" s="86"/>
      <c r="B453" s="86"/>
      <c r="C453" s="86"/>
      <c r="D453" s="86"/>
      <c r="E453" s="87"/>
      <c r="F453" s="126" t="s">
        <v>163</v>
      </c>
      <c r="G453" s="143"/>
      <c r="H453" s="143"/>
      <c r="I453" s="144">
        <f>SUM(I451:I452)</f>
        <v>2793.3988924799996</v>
      </c>
    </row>
    <row r="454" spans="1:6" ht="12.75">
      <c r="A454" s="86"/>
      <c r="B454" s="86"/>
      <c r="C454" s="86"/>
      <c r="D454" s="86"/>
      <c r="E454" s="87"/>
      <c r="F454" s="88"/>
    </row>
    <row r="455" spans="1:6" ht="12.75">
      <c r="A455" s="86"/>
      <c r="B455" s="86"/>
      <c r="C455" s="86"/>
      <c r="D455" s="86"/>
      <c r="E455" s="87"/>
      <c r="F455" s="88"/>
    </row>
  </sheetData>
  <printOptions/>
  <pageMargins left="0.7479166666666667" right="0.7479166666666667" top="0.9840277777777778" bottom="0.9840277777777778" header="0.5118055555555556" footer="0.5118055555555556"/>
  <pageSetup fitToHeight="1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</cp:lastModifiedBy>
  <cp:lastPrinted>2008-01-10T13:08:08Z</cp:lastPrinted>
  <dcterms:created xsi:type="dcterms:W3CDTF">2006-06-06T09:35:18Z</dcterms:created>
  <dcterms:modified xsi:type="dcterms:W3CDTF">2007-12-03T16:37:59Z</dcterms:modified>
  <cp:category/>
  <cp:version/>
  <cp:contentType/>
  <cp:contentStatus/>
  <cp:revision>1</cp:revision>
</cp:coreProperties>
</file>